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77" i="1" l="1"/>
  <c r="H65" i="1"/>
  <c r="H63" i="1"/>
  <c r="H58" i="1"/>
  <c r="H57" i="1"/>
  <c r="H56" i="1"/>
  <c r="H52" i="1"/>
  <c r="H51" i="1"/>
  <c r="H48" i="1"/>
  <c r="H43" i="1"/>
  <c r="H30" i="1"/>
  <c r="H29" i="1"/>
  <c r="J16" i="1"/>
  <c r="H78" i="1"/>
  <c r="H28" i="1" l="1"/>
  <c r="K54" i="1" l="1"/>
  <c r="K43" i="1"/>
  <c r="K40" i="1"/>
  <c r="K29" i="1"/>
  <c r="K25" i="1"/>
  <c r="K18" i="1"/>
  <c r="J68" i="1"/>
  <c r="J57" i="1"/>
  <c r="J31" i="1" l="1"/>
  <c r="K33" i="1" l="1"/>
  <c r="M66" i="1"/>
  <c r="K66" i="1"/>
  <c r="K57" i="1"/>
  <c r="M68" i="1" l="1"/>
  <c r="M57" i="1"/>
  <c r="M54" i="1"/>
  <c r="M51" i="1"/>
  <c r="M43" i="1"/>
  <c r="M40" i="1"/>
  <c r="M33" i="1"/>
  <c r="M31" i="1"/>
  <c r="M29" i="1"/>
  <c r="M25" i="1"/>
  <c r="M16" i="1"/>
  <c r="M18" i="1"/>
  <c r="L72" i="1"/>
  <c r="L68" i="1"/>
  <c r="L57" i="1"/>
  <c r="L54" i="1"/>
  <c r="L51" i="1"/>
  <c r="L43" i="1"/>
  <c r="L40" i="1"/>
  <c r="L33" i="1"/>
  <c r="L31" i="1"/>
  <c r="L29" i="1"/>
  <c r="L25" i="1"/>
  <c r="L22" i="1"/>
  <c r="L18" i="1"/>
  <c r="L16" i="1"/>
  <c r="K16" i="1"/>
  <c r="K81" i="1" s="1"/>
  <c r="J54" i="1"/>
  <c r="J51" i="1"/>
  <c r="J43" i="1"/>
  <c r="J40" i="1"/>
  <c r="J33" i="1"/>
  <c r="J29" i="1"/>
  <c r="J25" i="1"/>
  <c r="J22" i="1"/>
  <c r="J18" i="1"/>
  <c r="L81" i="1" l="1"/>
  <c r="M81" i="1"/>
  <c r="H71" i="1"/>
  <c r="C68" i="1"/>
  <c r="H89" i="1" l="1"/>
  <c r="D97" i="1"/>
  <c r="E97" i="1"/>
  <c r="H98" i="1"/>
  <c r="H99" i="1"/>
  <c r="D100" i="1"/>
  <c r="E100" i="1"/>
  <c r="H101" i="1"/>
  <c r="H102" i="1"/>
  <c r="H103" i="1"/>
  <c r="C74" i="1" l="1"/>
  <c r="H64" i="1" l="1"/>
  <c r="H79" i="1" l="1"/>
  <c r="H76" i="1"/>
  <c r="H75" i="1"/>
  <c r="H74" i="1" l="1"/>
  <c r="D77" i="1"/>
  <c r="H67" i="1" l="1"/>
  <c r="H69" i="1"/>
  <c r="H70" i="1"/>
  <c r="H73" i="1"/>
  <c r="H72" i="1" s="1"/>
  <c r="H66" i="1"/>
  <c r="E77" i="1"/>
  <c r="C77" i="1"/>
  <c r="D74" i="1"/>
  <c r="E74" i="1"/>
  <c r="D72" i="1"/>
  <c r="E72" i="1"/>
  <c r="C72" i="1"/>
  <c r="D68" i="1"/>
  <c r="E68" i="1"/>
  <c r="D66" i="1"/>
  <c r="E66" i="1"/>
  <c r="D57" i="1"/>
  <c r="E57" i="1"/>
  <c r="D54" i="1"/>
  <c r="E54" i="1"/>
  <c r="D51" i="1"/>
  <c r="E51" i="1"/>
  <c r="D43" i="1"/>
  <c r="E43" i="1"/>
  <c r="D33" i="1"/>
  <c r="E33" i="1"/>
  <c r="D31" i="1"/>
  <c r="E31" i="1"/>
  <c r="D29" i="1"/>
  <c r="E29" i="1"/>
  <c r="D25" i="1"/>
  <c r="E25" i="1"/>
  <c r="D22" i="1"/>
  <c r="E22" i="1"/>
  <c r="D18" i="1"/>
  <c r="E18" i="1"/>
  <c r="D16" i="1"/>
  <c r="E16" i="1"/>
  <c r="C16" i="1"/>
  <c r="C18" i="1"/>
  <c r="C22" i="1"/>
  <c r="C25" i="1"/>
  <c r="C29" i="1"/>
  <c r="C31" i="1"/>
  <c r="C33" i="1"/>
  <c r="C40" i="1"/>
  <c r="C43" i="1"/>
  <c r="C51" i="1"/>
  <c r="C54" i="1"/>
  <c r="H54" i="1" s="1"/>
  <c r="C57" i="1"/>
  <c r="C66" i="1"/>
  <c r="H68" i="1" l="1"/>
  <c r="C111" i="1"/>
  <c r="C100" i="1"/>
  <c r="H100" i="1" s="1"/>
  <c r="C97" i="1"/>
  <c r="H97" i="1" s="1"/>
  <c r="C81" i="1"/>
  <c r="H62" i="1"/>
  <c r="H61" i="1"/>
  <c r="H60" i="1"/>
  <c r="H59" i="1"/>
  <c r="H55" i="1"/>
  <c r="H53" i="1"/>
  <c r="H50" i="1"/>
  <c r="H49" i="1"/>
  <c r="H47" i="1"/>
  <c r="H46" i="1"/>
  <c r="H45" i="1"/>
  <c r="H44" i="1"/>
  <c r="H42" i="1"/>
  <c r="H41" i="1"/>
  <c r="E40" i="1"/>
  <c r="E81" i="1" s="1"/>
  <c r="D40" i="1"/>
  <c r="D81" i="1" s="1"/>
  <c r="H39" i="1"/>
  <c r="H38" i="1"/>
  <c r="H37" i="1"/>
  <c r="H36" i="1"/>
  <c r="H35" i="1"/>
  <c r="H34" i="1"/>
  <c r="H32" i="1"/>
  <c r="H31" i="1" s="1"/>
  <c r="H27" i="1"/>
  <c r="H26" i="1"/>
  <c r="H24" i="1"/>
  <c r="H23" i="1"/>
  <c r="H21" i="1"/>
  <c r="H20" i="1"/>
  <c r="H19" i="1"/>
  <c r="H17" i="1"/>
  <c r="H18" i="1" l="1"/>
  <c r="D90" i="1"/>
  <c r="D104" i="1"/>
  <c r="E90" i="1"/>
  <c r="E104" i="1"/>
  <c r="H33" i="1"/>
  <c r="H22" i="1"/>
  <c r="H25" i="1"/>
  <c r="H40" i="1"/>
  <c r="C90" i="1"/>
  <c r="H90" i="1" s="1"/>
  <c r="H16" i="1"/>
  <c r="C93" i="1" l="1"/>
  <c r="C110" i="1"/>
  <c r="C104" i="1"/>
  <c r="C92" i="1"/>
  <c r="H81" i="1"/>
  <c r="H104" i="1" s="1"/>
  <c r="J81" i="1"/>
</calcChain>
</file>

<file path=xl/sharedStrings.xml><?xml version="1.0" encoding="utf-8"?>
<sst xmlns="http://schemas.openxmlformats.org/spreadsheetml/2006/main" count="200" uniqueCount="153">
  <si>
    <t>EKON.  KLASIFIK.</t>
  </si>
  <si>
    <t>NAZIV KONTA</t>
  </si>
  <si>
    <t>IZVOR  - 01</t>
  </si>
  <si>
    <t>IZVOR  - 07</t>
  </si>
  <si>
    <t>IZVOR  - 16</t>
  </si>
  <si>
    <t>UKUPNO</t>
  </si>
  <si>
    <t>Plate i dodaci zaposlenih</t>
  </si>
  <si>
    <t>Socijalni doprinosi na teret poslodavca</t>
  </si>
  <si>
    <t>Doprinosi za PIO</t>
  </si>
  <si>
    <t>Doprinos za zdravstveno osiguranje</t>
  </si>
  <si>
    <t>Doprinos za nezaposlenost</t>
  </si>
  <si>
    <t>Naknade u naturi</t>
  </si>
  <si>
    <t>413142</t>
  </si>
  <si>
    <t>Pokloni za decu zaposlenih</t>
  </si>
  <si>
    <t>Socijalna davanja zaposlenima</t>
  </si>
  <si>
    <t>414311</t>
  </si>
  <si>
    <t>Otpremnina prilikom odlaska u penziju</t>
  </si>
  <si>
    <t>Pomoć u medicinskom lečenju zaposlenih</t>
  </si>
  <si>
    <t>Naknade za zaposlene</t>
  </si>
  <si>
    <t>4151</t>
  </si>
  <si>
    <t>Naknade za zaposlene (prevoz do i sa posla)</t>
  </si>
  <si>
    <t>Nagrade, bonusi i ostali rashodi</t>
  </si>
  <si>
    <t>416112</t>
  </si>
  <si>
    <t>Jubilarne nagrade</t>
  </si>
  <si>
    <t>Stalni troškovi</t>
  </si>
  <si>
    <t>4211</t>
  </si>
  <si>
    <t>Troškovi platnog prometa i bank. Usluga</t>
  </si>
  <si>
    <t>4212</t>
  </si>
  <si>
    <t>Energetske usluge</t>
  </si>
  <si>
    <t>4213</t>
  </si>
  <si>
    <t>Komunalne usluge</t>
  </si>
  <si>
    <t>4214</t>
  </si>
  <si>
    <t>Usluge komunikacija</t>
  </si>
  <si>
    <t>4215</t>
  </si>
  <si>
    <t>Troškovi osiguranja</t>
  </si>
  <si>
    <t>4216</t>
  </si>
  <si>
    <t>Zakup imovine I opreme</t>
  </si>
  <si>
    <t>Troškovi putovanja</t>
  </si>
  <si>
    <t>4221</t>
  </si>
  <si>
    <t>Troškovi služb.putovanja u zemlji</t>
  </si>
  <si>
    <t>4223</t>
  </si>
  <si>
    <t>Troškovi služb.putovanja u oviru red.rada</t>
  </si>
  <si>
    <t>Usluge po ugovoru</t>
  </si>
  <si>
    <t>4232</t>
  </si>
  <si>
    <t>Kompjuterske usluge</t>
  </si>
  <si>
    <t>4233</t>
  </si>
  <si>
    <t>Usluge obraz. I usavrsavanja zaposlenih</t>
  </si>
  <si>
    <t>4234</t>
  </si>
  <si>
    <t>Usluge informisanja</t>
  </si>
  <si>
    <t>4235</t>
  </si>
  <si>
    <t>Stručne usluge</t>
  </si>
  <si>
    <t>4236</t>
  </si>
  <si>
    <t>Usluge za domacinstvo I ugostiteljstvo</t>
  </si>
  <si>
    <t>4237</t>
  </si>
  <si>
    <t>Reprezentacija</t>
  </si>
  <si>
    <t>4239</t>
  </si>
  <si>
    <t>Ostale opste usluge</t>
  </si>
  <si>
    <t>Specijalizovane usluge</t>
  </si>
  <si>
    <t>4243</t>
  </si>
  <si>
    <t>Medicinske usluge</t>
  </si>
  <si>
    <t>4249</t>
  </si>
  <si>
    <t>Ostale specijalizovane usluge</t>
  </si>
  <si>
    <t>Tekuće popravke i održavanje</t>
  </si>
  <si>
    <t>4251</t>
  </si>
  <si>
    <t>Tekuće popravke i održavanje zgrada i obj.</t>
  </si>
  <si>
    <t>4252</t>
  </si>
  <si>
    <t>Tekuće popravke i održavanje opreme</t>
  </si>
  <si>
    <t>Materijal</t>
  </si>
  <si>
    <t>4261</t>
  </si>
  <si>
    <t>Administrativni materijal</t>
  </si>
  <si>
    <t>4263</t>
  </si>
  <si>
    <t>Materij.za obraz.i usavrš.zaposlenih</t>
  </si>
  <si>
    <t>4264</t>
  </si>
  <si>
    <t>Materijali za saobraćaj</t>
  </si>
  <si>
    <t>4267</t>
  </si>
  <si>
    <t>Medicinski i laboratorijski materijal</t>
  </si>
  <si>
    <t>4268</t>
  </si>
  <si>
    <t>Materijali za domaćinstvo i ugostit.</t>
  </si>
  <si>
    <t>426919</t>
  </si>
  <si>
    <t>Materijali za posebne namene - majstori</t>
  </si>
  <si>
    <t>426911</t>
  </si>
  <si>
    <t>Materijali za posebne namene - didaktika</t>
  </si>
  <si>
    <t>Ostale dotacije i transferi</t>
  </si>
  <si>
    <t>Porezi,obav.takse i kazne</t>
  </si>
  <si>
    <t>4821</t>
  </si>
  <si>
    <t>Porez na fond zarada</t>
  </si>
  <si>
    <t>4822</t>
  </si>
  <si>
    <t>Ostali porezi</t>
  </si>
  <si>
    <t>483</t>
  </si>
  <si>
    <t>Novč.kazne i penali po rešenju sudova</t>
  </si>
  <si>
    <t>4831</t>
  </si>
  <si>
    <t>PREDSEDNIK UPRAVNOG ODBORA</t>
  </si>
  <si>
    <t>Miodrag Gajić</t>
  </si>
  <si>
    <t>________________________________</t>
  </si>
  <si>
    <t>RAZLIKA U ODNOSU NA 2018. GODINU</t>
  </si>
  <si>
    <t>UPLATE RODITELJA</t>
  </si>
  <si>
    <t>DEO KOJI DONIRA OPŠTINA</t>
  </si>
  <si>
    <t>Zgrade i gradjevinski objekti</t>
  </si>
  <si>
    <t>5113</t>
  </si>
  <si>
    <t>Kapit.održav.zgrada i objekata</t>
  </si>
  <si>
    <t>5114</t>
  </si>
  <si>
    <t>Projektno planiranje</t>
  </si>
  <si>
    <t>Mašine i oprema</t>
  </si>
  <si>
    <t>5121</t>
  </si>
  <si>
    <t>Oprema za saobraćaj</t>
  </si>
  <si>
    <t>5122</t>
  </si>
  <si>
    <t>Administrativna oprema</t>
  </si>
  <si>
    <t>5128</t>
  </si>
  <si>
    <t>Oprema za javnu bezbednost</t>
  </si>
  <si>
    <t>UKUPNO:</t>
  </si>
  <si>
    <t>6 MES</t>
  </si>
  <si>
    <t>srazmerno 4111</t>
  </si>
  <si>
    <t>na izvoru 01 odobreno je više 100.000 dinara</t>
  </si>
  <si>
    <t>na izvoru 01 odobreno je manje 351.000 planiranih za osiguranje dvorišta</t>
  </si>
  <si>
    <t>na izvoru 01  odobreno je više 550.000 dinara</t>
  </si>
  <si>
    <t>na izvoru 01 odobreno je više 257.147,50 dinara</t>
  </si>
  <si>
    <t>izvor 01 i 07 -  od Januara 2019. godine vise se ne isplaćuje</t>
  </si>
  <si>
    <t xml:space="preserve">na izvoru 01 odobreno je manje 50.000 dinara planiranih za dodatne troškove </t>
  </si>
  <si>
    <t xml:space="preserve">na izvoru 01 odobreno je 500.000 dinara manje nego što je planirano i traženo </t>
  </si>
  <si>
    <t xml:space="preserve">na izvoru 01 odobreno je 100.000 dinara manje nego što je planirano i traženo </t>
  </si>
  <si>
    <t>511</t>
  </si>
  <si>
    <t>Zgrade i građevinski objekti</t>
  </si>
  <si>
    <t>Kapitalno održavanje zgrada i objekata</t>
  </si>
  <si>
    <t>512</t>
  </si>
  <si>
    <t>Admin. oprema - namestaj za vaspitne objekte</t>
  </si>
  <si>
    <t xml:space="preserve">      PREDŠKOLSKA USTANOVA</t>
  </si>
  <si>
    <t xml:space="preserve">      ''LJUBICA VREBALOV''</t>
  </si>
  <si>
    <t xml:space="preserve">       POŽAREVAC</t>
  </si>
  <si>
    <t>odobreni iznos  - plata iz decembra uvećana za 7% , a umanjena za iznos povećanja zarade  za zaposlene za razliku sa 6. na 7. stepena čeka se odobrenje ministarstva</t>
  </si>
  <si>
    <t>odobreno za 163 deteta*9500=1.548.500,00 (umesto 165)</t>
  </si>
  <si>
    <t>Solidarna pomoć u slučaju smrti</t>
  </si>
  <si>
    <t>Materijal za posebne namene- pelene</t>
  </si>
  <si>
    <t>4131</t>
  </si>
  <si>
    <t>2508091</t>
  </si>
  <si>
    <t>4144</t>
  </si>
  <si>
    <t>Srdjan Stanojević</t>
  </si>
  <si>
    <t>Izvor 01 ukupno 2027</t>
  </si>
  <si>
    <t>Ostali izvori 2027</t>
  </si>
  <si>
    <t>0,00</t>
  </si>
  <si>
    <t>Izvor 01 ukupno 2028</t>
  </si>
  <si>
    <t>Ostali izvori 2028</t>
  </si>
  <si>
    <t>4823</t>
  </si>
  <si>
    <t>Novčane kazne i penali</t>
  </si>
  <si>
    <t>120.000,00</t>
  </si>
  <si>
    <t>481</t>
  </si>
  <si>
    <t>4811</t>
  </si>
  <si>
    <t>Dotacije Crvenom  krstu</t>
  </si>
  <si>
    <t>IZVOR -17</t>
  </si>
  <si>
    <t>5129</t>
  </si>
  <si>
    <t>Motorna oprema</t>
  </si>
  <si>
    <t>IZVOR -18</t>
  </si>
  <si>
    <t>Finansijski plan PU "Ljubica Vrebalov" za 2026.godinu sa projekcijama za 2027. i 2028.godinu</t>
  </si>
  <si>
    <r>
      <t xml:space="preserve">2. izmena Finansijskog plana za 2026. godinu sa projekcijama za 2027. i 2028.godinu, u skladu sa  zaključkom Gradskog veća br.09-06-128/2026-4 od 30.07.2026.godine, za Ustanovu del.br.2281  od </t>
    </r>
    <r>
      <rPr>
        <sz val="12"/>
        <rFont val="Calibri"/>
        <family val="2"/>
        <scheme val="minor"/>
      </rPr>
      <t>31.07.2026.</t>
    </r>
    <r>
      <rPr>
        <sz val="12"/>
        <color theme="1"/>
        <rFont val="Calibri"/>
        <family val="2"/>
        <charset val="238"/>
        <scheme val="minor"/>
      </rPr>
      <t>godine (dodatna sredstva za limarske radove- Silver Tint +4251- 1.265.534 i +4831- 269.627)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</si>
</sst>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2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" fontId="2" fillId="6" borderId="0" xfId="0" applyNumberFormat="1" applyFont="1" applyFill="1" applyBorder="1" applyAlignment="1">
      <alignment horizontal="righ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4" fontId="3" fillId="4" borderId="0" xfId="0" applyNumberFormat="1" applyFont="1" applyFill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" fontId="2" fillId="2" borderId="11" xfId="0" applyNumberFormat="1" applyFont="1" applyFill="1" applyBorder="1" applyAlignment="1">
      <alignment horizontal="right" vertical="center" wrapText="1"/>
    </xf>
    <xf numFmtId="4" fontId="2" fillId="5" borderId="11" xfId="0" applyNumberFormat="1" applyFont="1" applyFill="1" applyBorder="1" applyAlignment="1">
      <alignment horizontal="right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left" vertical="center" wrapText="1"/>
    </xf>
    <xf numFmtId="4" fontId="3" fillId="8" borderId="1" xfId="0" applyNumberFormat="1" applyFont="1" applyFill="1" applyBorder="1" applyAlignment="1">
      <alignment horizontal="right" vertical="center" wrapText="1"/>
    </xf>
    <xf numFmtId="4" fontId="3" fillId="8" borderId="2" xfId="0" applyNumberFormat="1" applyFont="1" applyFill="1" applyBorder="1" applyAlignment="1">
      <alignment horizontal="right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4" fontId="2" fillId="10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9" fontId="2" fillId="7" borderId="0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Border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4" fontId="2" fillId="5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vertical="center" wrapText="1"/>
    </xf>
    <xf numFmtId="40" fontId="3" fillId="4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horizontal="right" vertical="center" wrapText="1"/>
    </xf>
    <xf numFmtId="40" fontId="3" fillId="4" borderId="2" xfId="0" applyNumberFormat="1" applyFont="1" applyFill="1" applyBorder="1" applyAlignment="1">
      <alignment horizontal="right" vertical="center" wrapText="1"/>
    </xf>
    <xf numFmtId="40" fontId="2" fillId="3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2" fillId="4" borderId="0" xfId="0" applyNumberFormat="1" applyFont="1" applyFill="1" applyBorder="1" applyAlignment="1">
      <alignment horizontal="center" vertical="center" wrapText="1"/>
    </xf>
    <xf numFmtId="4" fontId="7" fillId="4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288132</xdr:colOff>
      <xdr:row>1</xdr:row>
      <xdr:rowOff>38099</xdr:rowOff>
    </xdr:from>
    <xdr:to>
      <xdr:col>1</xdr:col>
      <xdr:colOff>557627</xdr:colOff>
      <xdr:row>5</xdr:row>
      <xdr:rowOff>140492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2" y="228599"/>
          <a:ext cx="879095" cy="864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3"/>
  <sheetViews>
    <sheetView tabSelected="1" zoomScaleNormal="100" workbookViewId="0">
      <selection activeCell="A9" sqref="A9:M12"/>
    </sheetView>
  </sheetViews>
  <sheetFormatPr defaultRowHeight="15" x14ac:dyDescent="0.25"/>
  <cols>
    <col min="1" max="1" width="9.140625" style="10"/>
    <col min="2" max="2" width="39.140625" style="10" customWidth="1"/>
    <col min="3" max="8" width="15.42578125" style="10" customWidth="1"/>
    <col min="9" max="9" width="59.85546875" style="10" hidden="1" customWidth="1"/>
    <col min="10" max="10" width="15.7109375" style="10" customWidth="1"/>
    <col min="11" max="11" width="13" style="10" customWidth="1"/>
    <col min="12" max="12" width="13.85546875" style="10" customWidth="1"/>
    <col min="13" max="13" width="12.5703125" style="10" customWidth="1"/>
    <col min="14" max="16384" width="9.140625" style="10"/>
  </cols>
  <sheetData>
    <row r="2" spans="1:13" x14ac:dyDescent="0.25">
      <c r="A2" s="13"/>
      <c r="B2" s="14" t="s">
        <v>125</v>
      </c>
      <c r="C2" s="15"/>
      <c r="D2" s="15"/>
      <c r="E2" s="15"/>
      <c r="F2" s="15"/>
      <c r="G2" s="15"/>
      <c r="H2" s="15"/>
      <c r="I2" s="15"/>
    </row>
    <row r="3" spans="1:13" x14ac:dyDescent="0.25">
      <c r="A3" s="13"/>
      <c r="B3" s="14" t="s">
        <v>126</v>
      </c>
      <c r="C3" s="15"/>
      <c r="D3" s="15"/>
      <c r="E3" s="15"/>
      <c r="F3" s="15"/>
      <c r="G3" s="15"/>
      <c r="H3" s="15"/>
      <c r="I3" s="15"/>
    </row>
    <row r="4" spans="1:13" x14ac:dyDescent="0.25">
      <c r="A4" s="13"/>
      <c r="B4" s="14" t="s">
        <v>127</v>
      </c>
      <c r="C4" s="15"/>
      <c r="D4" s="15"/>
      <c r="E4" s="15"/>
      <c r="F4" s="15"/>
      <c r="G4" s="15"/>
      <c r="H4" s="15"/>
      <c r="I4" s="15"/>
    </row>
    <row r="5" spans="1:13" x14ac:dyDescent="0.25">
      <c r="A5" s="13"/>
      <c r="B5" s="16"/>
      <c r="C5" s="15"/>
      <c r="D5" s="15"/>
      <c r="E5" s="15"/>
      <c r="F5" s="15"/>
      <c r="G5" s="15"/>
      <c r="H5" s="15"/>
      <c r="I5" s="15"/>
    </row>
    <row r="6" spans="1:13" x14ac:dyDescent="0.25">
      <c r="A6" s="13"/>
      <c r="B6" s="17"/>
      <c r="C6" s="18"/>
      <c r="D6" s="18"/>
      <c r="E6" s="18"/>
      <c r="F6" s="18"/>
      <c r="G6" s="18"/>
      <c r="H6" s="96"/>
      <c r="I6" s="96"/>
    </row>
    <row r="7" spans="1:13" ht="21" customHeight="1" x14ac:dyDescent="0.25">
      <c r="A7" s="99" t="s">
        <v>151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</row>
    <row r="8" spans="1:13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13" ht="15" customHeight="1" x14ac:dyDescent="0.25">
      <c r="A9" s="100" t="s">
        <v>152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</row>
    <row r="10" spans="1:13" ht="1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3" ht="15" customHeight="1" x14ac:dyDescent="0.25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1:13" ht="15" customHeigh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4" spans="1:13" ht="42" customHeight="1" x14ac:dyDescent="0.25">
      <c r="A14" s="20" t="s">
        <v>0</v>
      </c>
      <c r="B14" s="20" t="s">
        <v>1</v>
      </c>
      <c r="C14" s="21" t="s">
        <v>2</v>
      </c>
      <c r="D14" s="21" t="s">
        <v>3</v>
      </c>
      <c r="E14" s="21" t="s">
        <v>4</v>
      </c>
      <c r="F14" s="21" t="s">
        <v>147</v>
      </c>
      <c r="G14" s="21" t="s">
        <v>150</v>
      </c>
      <c r="H14" s="21" t="s">
        <v>5</v>
      </c>
      <c r="I14" s="22"/>
      <c r="J14" s="80" t="s">
        <v>136</v>
      </c>
      <c r="K14" s="80" t="s">
        <v>137</v>
      </c>
      <c r="L14" s="80" t="s">
        <v>139</v>
      </c>
      <c r="M14" s="80" t="s">
        <v>140</v>
      </c>
    </row>
    <row r="15" spans="1:13" ht="12.75" customHeight="1" x14ac:dyDescent="0.25">
      <c r="A15" s="23">
        <v>1</v>
      </c>
      <c r="B15" s="23">
        <v>2</v>
      </c>
      <c r="C15" s="24"/>
      <c r="D15" s="24"/>
      <c r="E15" s="24"/>
      <c r="F15" s="24"/>
      <c r="G15" s="24"/>
      <c r="H15" s="23"/>
      <c r="I15" s="22"/>
      <c r="J15" s="22"/>
      <c r="K15" s="22"/>
      <c r="L15" s="22"/>
      <c r="M15" s="22"/>
    </row>
    <row r="16" spans="1:13" ht="12.75" customHeight="1" x14ac:dyDescent="0.25">
      <c r="A16" s="20">
        <v>411</v>
      </c>
      <c r="B16" s="25" t="s">
        <v>6</v>
      </c>
      <c r="C16" s="26">
        <f>SUM(C17)</f>
        <v>406711800</v>
      </c>
      <c r="D16" s="26">
        <f t="shared" ref="D16:E16" si="0">SUM(D17)</f>
        <v>21490100</v>
      </c>
      <c r="E16" s="26">
        <f t="shared" si="0"/>
        <v>0</v>
      </c>
      <c r="F16" s="26">
        <v>0</v>
      </c>
      <c r="G16" s="26">
        <v>0</v>
      </c>
      <c r="H16" s="27">
        <f>SUM(C16:E16)</f>
        <v>428201900</v>
      </c>
      <c r="I16" s="22"/>
      <c r="J16" s="88">
        <f>SUM(J17)</f>
        <v>406711800</v>
      </c>
      <c r="K16" s="87">
        <f>SUM(K17)</f>
        <v>21490100</v>
      </c>
      <c r="L16" s="87">
        <f>SUM(L17)</f>
        <v>406711800</v>
      </c>
      <c r="M16" s="87">
        <f>SUM(M17)</f>
        <v>21490100</v>
      </c>
    </row>
    <row r="17" spans="1:13" s="11" customFormat="1" ht="45" x14ac:dyDescent="0.25">
      <c r="A17" s="24">
        <v>4111</v>
      </c>
      <c r="B17" s="28" t="s">
        <v>6</v>
      </c>
      <c r="C17" s="29">
        <v>406711800</v>
      </c>
      <c r="D17" s="29">
        <v>21490100</v>
      </c>
      <c r="E17" s="29">
        <v>0</v>
      </c>
      <c r="F17" s="29"/>
      <c r="G17" s="29"/>
      <c r="H17" s="30">
        <f>SUM(C17:E17)</f>
        <v>428201900</v>
      </c>
      <c r="I17" s="31" t="s">
        <v>128</v>
      </c>
      <c r="J17" s="89">
        <v>406711800</v>
      </c>
      <c r="K17" s="39">
        <v>21490100</v>
      </c>
      <c r="L17" s="39">
        <v>406711800</v>
      </c>
      <c r="M17" s="39">
        <v>21490100</v>
      </c>
    </row>
    <row r="18" spans="1:13" ht="12.75" customHeight="1" x14ac:dyDescent="0.25">
      <c r="A18" s="20">
        <v>412</v>
      </c>
      <c r="B18" s="25" t="s">
        <v>7</v>
      </c>
      <c r="C18" s="26">
        <f>SUM(C19:C21)</f>
        <v>61616880</v>
      </c>
      <c r="D18" s="26">
        <f t="shared" ref="D18:H18" si="1">SUM(D19:D21)</f>
        <v>3256000</v>
      </c>
      <c r="E18" s="26">
        <f t="shared" si="1"/>
        <v>0</v>
      </c>
      <c r="F18" s="26">
        <v>0</v>
      </c>
      <c r="G18" s="26">
        <v>0</v>
      </c>
      <c r="H18" s="26">
        <f t="shared" si="1"/>
        <v>64872880</v>
      </c>
      <c r="I18" s="22"/>
      <c r="J18" s="90">
        <f>SUM(J19:J21)</f>
        <v>61616880</v>
      </c>
      <c r="K18" s="86">
        <f>SUM(K19:K21)</f>
        <v>3256000</v>
      </c>
      <c r="L18" s="87">
        <f>SUM(L19:L21)</f>
        <v>61616880</v>
      </c>
      <c r="M18" s="87">
        <f>SUM(M19:M21)</f>
        <v>3256000</v>
      </c>
    </row>
    <row r="19" spans="1:13" s="11" customFormat="1" ht="12.75" customHeight="1" x14ac:dyDescent="0.25">
      <c r="A19" s="24">
        <v>4121</v>
      </c>
      <c r="B19" s="28" t="s">
        <v>8</v>
      </c>
      <c r="C19" s="29">
        <v>40671180</v>
      </c>
      <c r="D19" s="29">
        <v>2149000</v>
      </c>
      <c r="E19" s="29">
        <v>0</v>
      </c>
      <c r="F19" s="29"/>
      <c r="G19" s="29"/>
      <c r="H19" s="30">
        <f>SUM(C19:E19)</f>
        <v>42820180</v>
      </c>
      <c r="I19" s="31" t="s">
        <v>111</v>
      </c>
      <c r="J19" s="91">
        <v>40671180</v>
      </c>
      <c r="K19" s="29">
        <v>2149000</v>
      </c>
      <c r="L19" s="29">
        <v>40671180</v>
      </c>
      <c r="M19" s="29">
        <v>2149000</v>
      </c>
    </row>
    <row r="20" spans="1:13" s="11" customFormat="1" ht="12.75" customHeight="1" x14ac:dyDescent="0.25">
      <c r="A20" s="24">
        <v>4122</v>
      </c>
      <c r="B20" s="28" t="s">
        <v>9</v>
      </c>
      <c r="C20" s="29">
        <v>20945700</v>
      </c>
      <c r="D20" s="29">
        <v>1107000</v>
      </c>
      <c r="E20" s="29">
        <v>0</v>
      </c>
      <c r="F20" s="29"/>
      <c r="G20" s="29"/>
      <c r="H20" s="30">
        <f>SUM(C20:E20)</f>
        <v>22052700</v>
      </c>
      <c r="I20" s="31" t="s">
        <v>111</v>
      </c>
      <c r="J20" s="91">
        <v>20945700</v>
      </c>
      <c r="K20" s="29">
        <v>1107000</v>
      </c>
      <c r="L20" s="29">
        <v>20945700</v>
      </c>
      <c r="M20" s="29">
        <v>1107000</v>
      </c>
    </row>
    <row r="21" spans="1:13" s="11" customFormat="1" ht="12.75" customHeight="1" x14ac:dyDescent="0.25">
      <c r="A21" s="24">
        <v>4123</v>
      </c>
      <c r="B21" s="28" t="s">
        <v>10</v>
      </c>
      <c r="C21" s="29"/>
      <c r="D21" s="29">
        <v>0</v>
      </c>
      <c r="E21" s="29">
        <v>0</v>
      </c>
      <c r="F21" s="29"/>
      <c r="G21" s="29"/>
      <c r="H21" s="30">
        <f>SUM(C21:E21)</f>
        <v>0</v>
      </c>
      <c r="I21" s="31" t="s">
        <v>116</v>
      </c>
      <c r="J21" s="89"/>
      <c r="K21" s="39"/>
      <c r="L21" s="31"/>
      <c r="M21" s="31"/>
    </row>
    <row r="22" spans="1:13" ht="12.75" customHeight="1" x14ac:dyDescent="0.25">
      <c r="A22" s="32">
        <v>413</v>
      </c>
      <c r="B22" s="33" t="s">
        <v>11</v>
      </c>
      <c r="C22" s="26">
        <f>SUM(C23:C24)</f>
        <v>700000</v>
      </c>
      <c r="D22" s="26">
        <f t="shared" ref="D22:H22" si="2">SUM(D23:D24)</f>
        <v>0</v>
      </c>
      <c r="E22" s="26">
        <f t="shared" si="2"/>
        <v>0</v>
      </c>
      <c r="F22" s="26">
        <v>0</v>
      </c>
      <c r="G22" s="26">
        <v>0</v>
      </c>
      <c r="H22" s="26">
        <f t="shared" si="2"/>
        <v>700000</v>
      </c>
      <c r="I22" s="22"/>
      <c r="J22" s="90">
        <f>SUM(J23)</f>
        <v>750000</v>
      </c>
      <c r="K22" s="81">
        <v>0</v>
      </c>
      <c r="L22" s="86">
        <f>SUM(L23)</f>
        <v>750000</v>
      </c>
      <c r="M22" s="81">
        <v>0</v>
      </c>
    </row>
    <row r="23" spans="1:13" s="11" customFormat="1" ht="12.75" customHeight="1" x14ac:dyDescent="0.25">
      <c r="A23" s="34" t="s">
        <v>132</v>
      </c>
      <c r="B23" s="35" t="s">
        <v>11</v>
      </c>
      <c r="C23" s="36">
        <v>700000</v>
      </c>
      <c r="D23" s="36"/>
      <c r="E23" s="36">
        <v>0</v>
      </c>
      <c r="F23" s="36"/>
      <c r="G23" s="36"/>
      <c r="H23" s="30">
        <f>SUM(C23:E23)</f>
        <v>700000</v>
      </c>
      <c r="I23" s="31"/>
      <c r="J23" s="93">
        <v>750000</v>
      </c>
      <c r="K23" s="82">
        <v>0</v>
      </c>
      <c r="L23" s="29">
        <v>750000</v>
      </c>
      <c r="M23" s="82">
        <v>0</v>
      </c>
    </row>
    <row r="24" spans="1:13" s="11" customFormat="1" ht="12.75" hidden="1" customHeight="1" x14ac:dyDescent="0.25">
      <c r="A24" s="37" t="s">
        <v>12</v>
      </c>
      <c r="B24" s="38" t="s">
        <v>13</v>
      </c>
      <c r="C24" s="29"/>
      <c r="D24" s="29"/>
      <c r="E24" s="29">
        <v>0</v>
      </c>
      <c r="F24" s="29"/>
      <c r="G24" s="29"/>
      <c r="H24" s="30">
        <f>SUM(C24:E24)</f>
        <v>0</v>
      </c>
      <c r="I24" s="31" t="s">
        <v>129</v>
      </c>
      <c r="J24" s="91"/>
      <c r="K24" s="82"/>
      <c r="L24" s="82"/>
      <c r="M24" s="82"/>
    </row>
    <row r="25" spans="1:13" ht="12.75" customHeight="1" x14ac:dyDescent="0.25">
      <c r="A25" s="32">
        <v>414</v>
      </c>
      <c r="B25" s="33" t="s">
        <v>14</v>
      </c>
      <c r="C25" s="26">
        <f>SUM(C26:C28)</f>
        <v>7290000</v>
      </c>
      <c r="D25" s="26">
        <f t="shared" ref="D25:H25" si="3">SUM(D26:D28)</f>
        <v>300000</v>
      </c>
      <c r="E25" s="26">
        <f t="shared" si="3"/>
        <v>0</v>
      </c>
      <c r="F25" s="26">
        <v>1000000</v>
      </c>
      <c r="G25" s="26">
        <v>0</v>
      </c>
      <c r="H25" s="26">
        <f t="shared" si="3"/>
        <v>8590000</v>
      </c>
      <c r="I25" s="22"/>
      <c r="J25" s="90">
        <f>SUM(J26:J28)</f>
        <v>8589627</v>
      </c>
      <c r="K25" s="86">
        <f>SUM(K26:K28)</f>
        <v>300000</v>
      </c>
      <c r="L25" s="94">
        <f>SUM(L26:L28)</f>
        <v>11755944</v>
      </c>
      <c r="M25" s="86">
        <f>SUM(M26:M28)</f>
        <v>300000</v>
      </c>
    </row>
    <row r="26" spans="1:13" s="11" customFormat="1" ht="12.75" customHeight="1" x14ac:dyDescent="0.25">
      <c r="A26" s="37" t="s">
        <v>15</v>
      </c>
      <c r="B26" s="38" t="s">
        <v>16</v>
      </c>
      <c r="C26" s="29">
        <v>6390000</v>
      </c>
      <c r="D26" s="29">
        <v>0</v>
      </c>
      <c r="E26" s="29">
        <v>0</v>
      </c>
      <c r="F26" s="29"/>
      <c r="G26" s="29"/>
      <c r="H26" s="30">
        <f>SUM(C26:E26)</f>
        <v>6390000</v>
      </c>
      <c r="I26" s="31"/>
      <c r="J26" s="91">
        <v>7689627</v>
      </c>
      <c r="K26" s="29">
        <v>0</v>
      </c>
      <c r="L26" s="29">
        <v>10855944</v>
      </c>
      <c r="M26" s="82">
        <v>0</v>
      </c>
    </row>
    <row r="27" spans="1:13" s="11" customFormat="1" ht="12.75" hidden="1" customHeight="1" x14ac:dyDescent="0.25">
      <c r="A27" s="37" t="s">
        <v>133</v>
      </c>
      <c r="B27" s="38" t="s">
        <v>130</v>
      </c>
      <c r="C27" s="29"/>
      <c r="D27" s="29">
        <v>0</v>
      </c>
      <c r="E27" s="29">
        <v>0</v>
      </c>
      <c r="F27" s="29"/>
      <c r="G27" s="29"/>
      <c r="H27" s="30">
        <f>SUM(C27:E27)</f>
        <v>0</v>
      </c>
      <c r="I27" s="31"/>
      <c r="J27" s="89"/>
      <c r="K27" s="39"/>
      <c r="L27" s="31"/>
      <c r="M27" s="31"/>
    </row>
    <row r="28" spans="1:13" s="11" customFormat="1" ht="12.75" customHeight="1" x14ac:dyDescent="0.25">
      <c r="A28" s="37" t="s">
        <v>134</v>
      </c>
      <c r="B28" s="38" t="s">
        <v>17</v>
      </c>
      <c r="C28" s="29">
        <v>900000</v>
      </c>
      <c r="D28" s="29">
        <v>300000</v>
      </c>
      <c r="E28" s="29">
        <v>0</v>
      </c>
      <c r="F28" s="29">
        <v>1000000</v>
      </c>
      <c r="G28" s="29"/>
      <c r="H28" s="30">
        <f>SUM(C28:F28)</f>
        <v>2200000</v>
      </c>
      <c r="I28" s="31"/>
      <c r="J28" s="91">
        <v>900000</v>
      </c>
      <c r="K28" s="29">
        <v>300000</v>
      </c>
      <c r="L28" s="29">
        <v>900000</v>
      </c>
      <c r="M28" s="29">
        <v>300000</v>
      </c>
    </row>
    <row r="29" spans="1:13" ht="12.75" customHeight="1" x14ac:dyDescent="0.25">
      <c r="A29" s="32">
        <v>415</v>
      </c>
      <c r="B29" s="33" t="s">
        <v>18</v>
      </c>
      <c r="C29" s="26">
        <f>SUM(C30)</f>
        <v>8500000</v>
      </c>
      <c r="D29" s="26">
        <f t="shared" ref="D29:E29" si="4">SUM(D30)</f>
        <v>200000</v>
      </c>
      <c r="E29" s="26">
        <f t="shared" si="4"/>
        <v>0</v>
      </c>
      <c r="F29" s="26">
        <v>250000</v>
      </c>
      <c r="G29" s="26">
        <v>0</v>
      </c>
      <c r="H29" s="26">
        <f>SUM(C29:G29)</f>
        <v>8950000</v>
      </c>
      <c r="I29" s="22"/>
      <c r="J29" s="90">
        <f>SUM(J30)</f>
        <v>8700000</v>
      </c>
      <c r="K29" s="86">
        <f>SUM(K30)</f>
        <v>100000</v>
      </c>
      <c r="L29" s="86">
        <f>SUM(L30)</f>
        <v>8700000</v>
      </c>
      <c r="M29" s="86">
        <f>SUM(M30)</f>
        <v>100000</v>
      </c>
    </row>
    <row r="30" spans="1:13" s="11" customFormat="1" ht="12.75" customHeight="1" x14ac:dyDescent="0.25">
      <c r="A30" s="37" t="s">
        <v>19</v>
      </c>
      <c r="B30" s="35" t="s">
        <v>20</v>
      </c>
      <c r="C30" s="29">
        <v>8500000</v>
      </c>
      <c r="D30" s="29">
        <v>200000</v>
      </c>
      <c r="E30" s="29"/>
      <c r="F30" s="29">
        <v>250000</v>
      </c>
      <c r="G30" s="29"/>
      <c r="H30" s="30">
        <f>SUM(C30:G30)</f>
        <v>8950000</v>
      </c>
      <c r="I30" s="31" t="s">
        <v>112</v>
      </c>
      <c r="J30" s="91">
        <v>8700000</v>
      </c>
      <c r="K30" s="29">
        <v>100000</v>
      </c>
      <c r="L30" s="29">
        <v>8700000</v>
      </c>
      <c r="M30" s="29">
        <v>100000</v>
      </c>
    </row>
    <row r="31" spans="1:13" ht="12.75" customHeight="1" x14ac:dyDescent="0.25">
      <c r="A31" s="32">
        <v>416</v>
      </c>
      <c r="B31" s="33" t="s">
        <v>21</v>
      </c>
      <c r="C31" s="26">
        <f>SUM(C32)</f>
        <v>11237000</v>
      </c>
      <c r="D31" s="26">
        <f t="shared" ref="D31:H31" si="5">SUM(D32)</f>
        <v>150000</v>
      </c>
      <c r="E31" s="26">
        <f t="shared" si="5"/>
        <v>0</v>
      </c>
      <c r="F31" s="26">
        <v>0</v>
      </c>
      <c r="G31" s="26">
        <v>0</v>
      </c>
      <c r="H31" s="26">
        <f t="shared" si="5"/>
        <v>11387000</v>
      </c>
      <c r="I31" s="22"/>
      <c r="J31" s="90">
        <f>SUM(J32)</f>
        <v>9106000</v>
      </c>
      <c r="K31" s="86">
        <v>150000</v>
      </c>
      <c r="L31" s="86">
        <f>SUM(L32)</f>
        <v>10538000</v>
      </c>
      <c r="M31" s="86">
        <f>SUM(M32)</f>
        <v>150000</v>
      </c>
    </row>
    <row r="32" spans="1:13" s="11" customFormat="1" ht="12.75" customHeight="1" x14ac:dyDescent="0.25">
      <c r="A32" s="37" t="s">
        <v>22</v>
      </c>
      <c r="B32" s="38" t="s">
        <v>23</v>
      </c>
      <c r="C32" s="29">
        <v>11237000</v>
      </c>
      <c r="D32" s="29">
        <v>150000</v>
      </c>
      <c r="E32" s="29"/>
      <c r="F32" s="29"/>
      <c r="G32" s="29"/>
      <c r="H32" s="30">
        <f>SUM(C32:E32)</f>
        <v>11387000</v>
      </c>
      <c r="I32" s="31" t="s">
        <v>115</v>
      </c>
      <c r="J32" s="91">
        <v>9106000</v>
      </c>
      <c r="K32" s="29">
        <v>150000</v>
      </c>
      <c r="L32" s="29">
        <v>10538000</v>
      </c>
      <c r="M32" s="29">
        <v>150000</v>
      </c>
    </row>
    <row r="33" spans="1:13" ht="12.75" customHeight="1" x14ac:dyDescent="0.25">
      <c r="A33" s="32">
        <v>421</v>
      </c>
      <c r="B33" s="33" t="s">
        <v>24</v>
      </c>
      <c r="C33" s="26">
        <f>SUM(C34:C39)</f>
        <v>30477703</v>
      </c>
      <c r="D33" s="26">
        <f t="shared" ref="D33:H33" si="6">SUM(D34:D39)</f>
        <v>500000</v>
      </c>
      <c r="E33" s="26">
        <f t="shared" si="6"/>
        <v>670000</v>
      </c>
      <c r="F33" s="26">
        <v>0</v>
      </c>
      <c r="G33" s="26">
        <v>0</v>
      </c>
      <c r="H33" s="26">
        <f t="shared" si="6"/>
        <v>31647703</v>
      </c>
      <c r="I33" s="22"/>
      <c r="J33" s="90">
        <f>SUM(J34:J39)</f>
        <v>30380000</v>
      </c>
      <c r="K33" s="86">
        <f>SUM(K34:K39)</f>
        <v>770000</v>
      </c>
      <c r="L33" s="86">
        <f>SUM(L34:L39)</f>
        <v>30433111</v>
      </c>
      <c r="M33" s="86">
        <f>SUM(M34:M39)</f>
        <v>770000</v>
      </c>
    </row>
    <row r="34" spans="1:13" s="11" customFormat="1" ht="12.75" customHeight="1" x14ac:dyDescent="0.25">
      <c r="A34" s="37" t="s">
        <v>25</v>
      </c>
      <c r="B34" s="38" t="s">
        <v>26</v>
      </c>
      <c r="C34" s="29">
        <v>800000</v>
      </c>
      <c r="D34" s="29"/>
      <c r="E34" s="29"/>
      <c r="F34" s="29"/>
      <c r="G34" s="29"/>
      <c r="H34" s="30">
        <f t="shared" ref="H34:H42" si="7">SUM(C34:E34)</f>
        <v>800000</v>
      </c>
      <c r="I34" s="31"/>
      <c r="J34" s="91">
        <v>800000</v>
      </c>
      <c r="K34" s="29" t="s">
        <v>138</v>
      </c>
      <c r="L34" s="29">
        <v>800000</v>
      </c>
      <c r="M34" s="29" t="s">
        <v>138</v>
      </c>
    </row>
    <row r="35" spans="1:13" s="11" customFormat="1" ht="12.75" customHeight="1" x14ac:dyDescent="0.25">
      <c r="A35" s="37" t="s">
        <v>27</v>
      </c>
      <c r="B35" s="38" t="s">
        <v>28</v>
      </c>
      <c r="C35" s="39">
        <v>20047703</v>
      </c>
      <c r="D35" s="29">
        <v>100000</v>
      </c>
      <c r="E35" s="29"/>
      <c r="F35" s="29"/>
      <c r="G35" s="29"/>
      <c r="H35" s="30">
        <f t="shared" si="7"/>
        <v>20147703</v>
      </c>
      <c r="I35" s="31" t="s">
        <v>114</v>
      </c>
      <c r="J35" s="91">
        <v>19900000</v>
      </c>
      <c r="K35" s="29">
        <v>100000</v>
      </c>
      <c r="L35" s="29">
        <v>19900000</v>
      </c>
      <c r="M35" s="29">
        <v>100000</v>
      </c>
    </row>
    <row r="36" spans="1:13" s="11" customFormat="1" ht="12.75" customHeight="1" x14ac:dyDescent="0.25">
      <c r="A36" s="37" t="s">
        <v>29</v>
      </c>
      <c r="B36" s="38" t="s">
        <v>30</v>
      </c>
      <c r="C36" s="39">
        <v>6600000</v>
      </c>
      <c r="D36" s="29">
        <v>200000</v>
      </c>
      <c r="E36" s="29"/>
      <c r="F36" s="29"/>
      <c r="G36" s="29"/>
      <c r="H36" s="30">
        <f t="shared" si="7"/>
        <v>6800000</v>
      </c>
      <c r="I36" s="31"/>
      <c r="J36" s="91">
        <v>6650000</v>
      </c>
      <c r="K36" s="29">
        <v>0</v>
      </c>
      <c r="L36" s="29">
        <v>6650000</v>
      </c>
      <c r="M36" s="29">
        <v>0</v>
      </c>
    </row>
    <row r="37" spans="1:13" s="11" customFormat="1" ht="12.75" customHeight="1" x14ac:dyDescent="0.25">
      <c r="A37" s="37" t="s">
        <v>31</v>
      </c>
      <c r="B37" s="38" t="s">
        <v>32</v>
      </c>
      <c r="C37" s="39">
        <v>2200000</v>
      </c>
      <c r="D37" s="29">
        <v>200000</v>
      </c>
      <c r="E37" s="29"/>
      <c r="F37" s="29"/>
      <c r="G37" s="29"/>
      <c r="H37" s="30">
        <f t="shared" si="7"/>
        <v>2400000</v>
      </c>
      <c r="I37" s="31"/>
      <c r="J37" s="91">
        <v>2200000</v>
      </c>
      <c r="K37" s="29">
        <v>0</v>
      </c>
      <c r="L37" s="29">
        <v>2200000</v>
      </c>
      <c r="M37" s="29">
        <v>0</v>
      </c>
    </row>
    <row r="38" spans="1:13" s="11" customFormat="1" ht="12.75" customHeight="1" x14ac:dyDescent="0.25">
      <c r="A38" s="37" t="s">
        <v>33</v>
      </c>
      <c r="B38" s="38" t="s">
        <v>34</v>
      </c>
      <c r="C38" s="29">
        <v>830000</v>
      </c>
      <c r="D38" s="29"/>
      <c r="E38" s="29">
        <v>670000</v>
      </c>
      <c r="F38" s="29"/>
      <c r="G38" s="29"/>
      <c r="H38" s="30">
        <f t="shared" si="7"/>
        <v>1500000</v>
      </c>
      <c r="I38" s="31" t="s">
        <v>113</v>
      </c>
      <c r="J38" s="91">
        <v>830000</v>
      </c>
      <c r="K38" s="29">
        <v>670000</v>
      </c>
      <c r="L38" s="29">
        <v>883111</v>
      </c>
      <c r="M38" s="29">
        <v>670000</v>
      </c>
    </row>
    <row r="39" spans="1:13" s="11" customFormat="1" ht="12.75" customHeight="1" x14ac:dyDescent="0.25">
      <c r="A39" s="37" t="s">
        <v>35</v>
      </c>
      <c r="B39" s="38" t="s">
        <v>36</v>
      </c>
      <c r="C39" s="29"/>
      <c r="D39" s="29"/>
      <c r="E39" s="29"/>
      <c r="F39" s="29"/>
      <c r="G39" s="29"/>
      <c r="H39" s="30">
        <f t="shared" si="7"/>
        <v>0</v>
      </c>
      <c r="I39" s="31"/>
      <c r="J39" s="91"/>
      <c r="K39" s="29" t="s">
        <v>138</v>
      </c>
      <c r="L39" s="29"/>
      <c r="M39" s="29">
        <v>0</v>
      </c>
    </row>
    <row r="40" spans="1:13" ht="12.75" customHeight="1" x14ac:dyDescent="0.25">
      <c r="A40" s="32">
        <v>422</v>
      </c>
      <c r="B40" s="33" t="s">
        <v>37</v>
      </c>
      <c r="C40" s="26">
        <f>SUM(C41:C42)</f>
        <v>1100000</v>
      </c>
      <c r="D40" s="26">
        <f t="shared" ref="D40:E40" si="8">SUM(D41:D42)</f>
        <v>300000</v>
      </c>
      <c r="E40" s="26">
        <f t="shared" si="8"/>
        <v>1000000</v>
      </c>
      <c r="F40" s="26">
        <v>0</v>
      </c>
      <c r="G40" s="26">
        <v>0</v>
      </c>
      <c r="H40" s="27">
        <f t="shared" si="7"/>
        <v>2400000</v>
      </c>
      <c r="I40" s="22"/>
      <c r="J40" s="90">
        <f>SUM(J41:J42)</f>
        <v>1120000</v>
      </c>
      <c r="K40" s="86">
        <f>SUM(K41:K42)</f>
        <v>1100000</v>
      </c>
      <c r="L40" s="86">
        <f>SUM(L41:L42)</f>
        <v>1120000</v>
      </c>
      <c r="M40" s="86">
        <f>SUM(M41:M42)</f>
        <v>1100000</v>
      </c>
    </row>
    <row r="41" spans="1:13" s="11" customFormat="1" ht="12.75" customHeight="1" x14ac:dyDescent="0.25">
      <c r="A41" s="37" t="s">
        <v>38</v>
      </c>
      <c r="B41" s="38" t="s">
        <v>39</v>
      </c>
      <c r="C41" s="29">
        <v>900000</v>
      </c>
      <c r="D41" s="29">
        <v>300000</v>
      </c>
      <c r="E41" s="29">
        <v>1000000</v>
      </c>
      <c r="F41" s="29"/>
      <c r="G41" s="29"/>
      <c r="H41" s="30">
        <f t="shared" si="7"/>
        <v>2200000</v>
      </c>
      <c r="I41" s="31"/>
      <c r="J41" s="91">
        <v>900000</v>
      </c>
      <c r="K41" s="29">
        <v>1100000</v>
      </c>
      <c r="L41" s="29">
        <v>900000</v>
      </c>
      <c r="M41" s="29">
        <v>1100000</v>
      </c>
    </row>
    <row r="42" spans="1:13" s="11" customFormat="1" ht="12.75" customHeight="1" x14ac:dyDescent="0.25">
      <c r="A42" s="37" t="s">
        <v>40</v>
      </c>
      <c r="B42" s="38" t="s">
        <v>41</v>
      </c>
      <c r="C42" s="29">
        <v>200000</v>
      </c>
      <c r="D42" s="29"/>
      <c r="E42" s="29"/>
      <c r="F42" s="29"/>
      <c r="G42" s="29"/>
      <c r="H42" s="30">
        <f t="shared" si="7"/>
        <v>200000</v>
      </c>
      <c r="I42" s="31"/>
      <c r="J42" s="91">
        <v>220000</v>
      </c>
      <c r="K42" s="82" t="s">
        <v>138</v>
      </c>
      <c r="L42" s="29">
        <v>220000</v>
      </c>
      <c r="M42" s="82" t="s">
        <v>138</v>
      </c>
    </row>
    <row r="43" spans="1:13" ht="12.75" customHeight="1" x14ac:dyDescent="0.25">
      <c r="A43" s="32">
        <v>423</v>
      </c>
      <c r="B43" s="33" t="s">
        <v>42</v>
      </c>
      <c r="C43" s="26">
        <f>SUM(C44:C50)</f>
        <v>6330000</v>
      </c>
      <c r="D43" s="26">
        <f t="shared" ref="D43:E43" si="9">SUM(D44:D50)</f>
        <v>1000000</v>
      </c>
      <c r="E43" s="26">
        <f t="shared" si="9"/>
        <v>1300000</v>
      </c>
      <c r="F43" s="26">
        <v>400000</v>
      </c>
      <c r="G43" s="26">
        <v>0</v>
      </c>
      <c r="H43" s="26">
        <f>SUM(C43:G43)</f>
        <v>9030000</v>
      </c>
      <c r="I43" s="22"/>
      <c r="J43" s="90">
        <f>SUM(J44:J50)</f>
        <v>6330000</v>
      </c>
      <c r="K43" s="86">
        <f>SUM(K44:K50)</f>
        <v>2200000</v>
      </c>
      <c r="L43" s="86">
        <f>SUM(L44:L50)</f>
        <v>6330000</v>
      </c>
      <c r="M43" s="86">
        <f>SUM(M44:M50)</f>
        <v>2200000</v>
      </c>
    </row>
    <row r="44" spans="1:13" s="11" customFormat="1" ht="12.75" customHeight="1" x14ac:dyDescent="0.25">
      <c r="A44" s="37" t="s">
        <v>43</v>
      </c>
      <c r="B44" s="38" t="s">
        <v>44</v>
      </c>
      <c r="C44" s="29">
        <v>670000</v>
      </c>
      <c r="D44" s="29"/>
      <c r="E44" s="29"/>
      <c r="F44" s="29"/>
      <c r="G44" s="29"/>
      <c r="H44" s="30">
        <f t="shared" ref="H44:H50" si="10">SUM(C44:E44)</f>
        <v>670000</v>
      </c>
      <c r="I44" s="31" t="s">
        <v>117</v>
      </c>
      <c r="J44" s="29">
        <v>670000</v>
      </c>
      <c r="K44" s="82" t="s">
        <v>138</v>
      </c>
      <c r="L44" s="29">
        <v>670000</v>
      </c>
      <c r="M44" s="82" t="s">
        <v>138</v>
      </c>
    </row>
    <row r="45" spans="1:13" s="11" customFormat="1" ht="12.75" customHeight="1" x14ac:dyDescent="0.25">
      <c r="A45" s="37" t="s">
        <v>45</v>
      </c>
      <c r="B45" s="38" t="s">
        <v>46</v>
      </c>
      <c r="C45" s="29">
        <v>900000</v>
      </c>
      <c r="D45" s="29"/>
      <c r="E45" s="29"/>
      <c r="F45" s="29"/>
      <c r="G45" s="29"/>
      <c r="H45" s="30">
        <f t="shared" si="10"/>
        <v>900000</v>
      </c>
      <c r="I45" s="31"/>
      <c r="J45" s="29">
        <v>900000</v>
      </c>
      <c r="K45" s="82" t="s">
        <v>138</v>
      </c>
      <c r="L45" s="29">
        <v>900000</v>
      </c>
      <c r="M45" s="82" t="s">
        <v>138</v>
      </c>
    </row>
    <row r="46" spans="1:13" s="11" customFormat="1" ht="12.75" customHeight="1" x14ac:dyDescent="0.25">
      <c r="A46" s="37" t="s">
        <v>47</v>
      </c>
      <c r="B46" s="38" t="s">
        <v>48</v>
      </c>
      <c r="C46" s="29">
        <v>700000</v>
      </c>
      <c r="D46" s="29">
        <v>100000</v>
      </c>
      <c r="E46" s="29"/>
      <c r="F46" s="29"/>
      <c r="G46" s="29"/>
      <c r="H46" s="30">
        <f t="shared" si="10"/>
        <v>800000</v>
      </c>
      <c r="I46" s="31"/>
      <c r="J46" s="29">
        <v>700000</v>
      </c>
      <c r="K46" s="29">
        <v>100000</v>
      </c>
      <c r="L46" s="29">
        <v>700000</v>
      </c>
      <c r="M46" s="29">
        <v>100000</v>
      </c>
    </row>
    <row r="47" spans="1:13" s="11" customFormat="1" ht="12.75" customHeight="1" x14ac:dyDescent="0.25">
      <c r="A47" s="37" t="s">
        <v>49</v>
      </c>
      <c r="B47" s="38" t="s">
        <v>50</v>
      </c>
      <c r="C47" s="29">
        <v>0</v>
      </c>
      <c r="D47" s="29"/>
      <c r="E47" s="29"/>
      <c r="F47" s="29"/>
      <c r="G47" s="29"/>
      <c r="H47" s="30">
        <f t="shared" si="10"/>
        <v>0</v>
      </c>
      <c r="I47" s="31"/>
      <c r="J47" s="91">
        <v>0</v>
      </c>
      <c r="K47" s="82" t="s">
        <v>138</v>
      </c>
      <c r="L47" s="29">
        <v>0</v>
      </c>
      <c r="M47" s="82" t="s">
        <v>138</v>
      </c>
    </row>
    <row r="48" spans="1:13" s="11" customFormat="1" ht="12.75" customHeight="1" x14ac:dyDescent="0.25">
      <c r="A48" s="37" t="s">
        <v>51</v>
      </c>
      <c r="B48" s="38" t="s">
        <v>52</v>
      </c>
      <c r="C48" s="29">
        <v>600000</v>
      </c>
      <c r="D48" s="29">
        <v>700000</v>
      </c>
      <c r="E48" s="29"/>
      <c r="F48" s="29">
        <v>400000</v>
      </c>
      <c r="G48" s="29"/>
      <c r="H48" s="30">
        <f>SUM(C48:G48)</f>
        <v>1700000</v>
      </c>
      <c r="I48" s="31"/>
      <c r="J48" s="91">
        <v>600000</v>
      </c>
      <c r="K48" s="29">
        <v>700000</v>
      </c>
      <c r="L48" s="29">
        <v>600000</v>
      </c>
      <c r="M48" s="29">
        <v>700000</v>
      </c>
    </row>
    <row r="49" spans="1:13" s="11" customFormat="1" ht="12.75" customHeight="1" x14ac:dyDescent="0.25">
      <c r="A49" s="37" t="s">
        <v>53</v>
      </c>
      <c r="B49" s="38" t="s">
        <v>54</v>
      </c>
      <c r="C49" s="29">
        <v>500000</v>
      </c>
      <c r="D49" s="29">
        <v>200000</v>
      </c>
      <c r="E49" s="29"/>
      <c r="F49" s="29"/>
      <c r="G49" s="29"/>
      <c r="H49" s="30">
        <f t="shared" si="10"/>
        <v>700000</v>
      </c>
      <c r="I49" s="31"/>
      <c r="J49" s="91">
        <v>500000</v>
      </c>
      <c r="K49" s="29">
        <v>100000</v>
      </c>
      <c r="L49" s="29">
        <v>500000</v>
      </c>
      <c r="M49" s="29">
        <v>100000</v>
      </c>
    </row>
    <row r="50" spans="1:13" s="11" customFormat="1" ht="12.75" customHeight="1" x14ac:dyDescent="0.25">
      <c r="A50" s="37" t="s">
        <v>55</v>
      </c>
      <c r="B50" s="38" t="s">
        <v>56</v>
      </c>
      <c r="C50" s="29">
        <v>2960000</v>
      </c>
      <c r="D50" s="29"/>
      <c r="E50" s="29">
        <v>1300000</v>
      </c>
      <c r="F50" s="29"/>
      <c r="G50" s="29"/>
      <c r="H50" s="30">
        <f t="shared" si="10"/>
        <v>4260000</v>
      </c>
      <c r="I50" s="31"/>
      <c r="J50" s="91">
        <v>2960000</v>
      </c>
      <c r="K50" s="29">
        <v>1300000</v>
      </c>
      <c r="L50" s="29">
        <v>2960000</v>
      </c>
      <c r="M50" s="29">
        <v>1300000</v>
      </c>
    </row>
    <row r="51" spans="1:13" ht="12.75" customHeight="1" x14ac:dyDescent="0.25">
      <c r="A51" s="32">
        <v>424</v>
      </c>
      <c r="B51" s="33" t="s">
        <v>57</v>
      </c>
      <c r="C51" s="26">
        <f>SUM(C52:C53)</f>
        <v>2875000</v>
      </c>
      <c r="D51" s="26">
        <f t="shared" ref="D51:E51" si="11">SUM(D52:D53)</f>
        <v>0</v>
      </c>
      <c r="E51" s="26">
        <f t="shared" si="11"/>
        <v>0</v>
      </c>
      <c r="F51" s="26">
        <v>200000</v>
      </c>
      <c r="G51" s="26">
        <v>0</v>
      </c>
      <c r="H51" s="26">
        <f>SUM(C51:G51)</f>
        <v>3075000</v>
      </c>
      <c r="I51" s="22"/>
      <c r="J51" s="90">
        <f>SUM(J52:J53)</f>
        <v>2500000</v>
      </c>
      <c r="K51" s="86">
        <v>0</v>
      </c>
      <c r="L51" s="86">
        <f>SUM(L52:L53)</f>
        <v>2875000</v>
      </c>
      <c r="M51" s="81">
        <f>SUM(M52:M53)</f>
        <v>0</v>
      </c>
    </row>
    <row r="52" spans="1:13" s="11" customFormat="1" ht="12.75" customHeight="1" x14ac:dyDescent="0.25">
      <c r="A52" s="37" t="s">
        <v>58</v>
      </c>
      <c r="B52" s="38" t="s">
        <v>59</v>
      </c>
      <c r="C52" s="29">
        <v>2100000</v>
      </c>
      <c r="D52" s="29"/>
      <c r="E52" s="29"/>
      <c r="F52" s="29">
        <v>200000</v>
      </c>
      <c r="G52" s="29"/>
      <c r="H52" s="30">
        <f>SUM(C52:G52)</f>
        <v>2300000</v>
      </c>
      <c r="I52" s="31"/>
      <c r="J52" s="91">
        <v>2100000</v>
      </c>
      <c r="K52" s="29" t="s">
        <v>138</v>
      </c>
      <c r="L52" s="29">
        <v>2100000</v>
      </c>
      <c r="M52" s="82" t="s">
        <v>138</v>
      </c>
    </row>
    <row r="53" spans="1:13" s="11" customFormat="1" ht="12.75" customHeight="1" x14ac:dyDescent="0.25">
      <c r="A53" s="37" t="s">
        <v>60</v>
      </c>
      <c r="B53" s="38" t="s">
        <v>61</v>
      </c>
      <c r="C53" s="29">
        <v>775000</v>
      </c>
      <c r="D53" s="29"/>
      <c r="E53" s="29"/>
      <c r="F53" s="29"/>
      <c r="G53" s="29"/>
      <c r="H53" s="30">
        <f>SUM(C53:E53)</f>
        <v>775000</v>
      </c>
      <c r="I53" s="31"/>
      <c r="J53" s="91">
        <v>400000</v>
      </c>
      <c r="K53" s="29">
        <v>0</v>
      </c>
      <c r="L53" s="29">
        <v>775000</v>
      </c>
      <c r="M53" s="82">
        <v>0</v>
      </c>
    </row>
    <row r="54" spans="1:13" ht="12.75" customHeight="1" x14ac:dyDescent="0.25">
      <c r="A54" s="32">
        <v>425</v>
      </c>
      <c r="B54" s="33" t="s">
        <v>62</v>
      </c>
      <c r="C54" s="26">
        <f>SUM(C55:C56)</f>
        <v>5265534</v>
      </c>
      <c r="D54" s="26">
        <f t="shared" ref="D54:E54" si="12">SUM(D55:D56)</f>
        <v>300000</v>
      </c>
      <c r="E54" s="26">
        <f t="shared" si="12"/>
        <v>0</v>
      </c>
      <c r="F54" s="26">
        <v>379062</v>
      </c>
      <c r="G54" s="26">
        <v>0</v>
      </c>
      <c r="H54" s="26">
        <f>SUM(C54:G54)</f>
        <v>5944596</v>
      </c>
      <c r="I54" s="22"/>
      <c r="J54" s="90">
        <f>SUM(J55:J56)</f>
        <v>4000000</v>
      </c>
      <c r="K54" s="86">
        <f>SUM(K55:K56)</f>
        <v>250000</v>
      </c>
      <c r="L54" s="86">
        <f>SUM(L55:L56)</f>
        <v>4000000</v>
      </c>
      <c r="M54" s="86">
        <f>SUM(M55:M56)</f>
        <v>250000</v>
      </c>
    </row>
    <row r="55" spans="1:13" s="11" customFormat="1" ht="12.75" customHeight="1" x14ac:dyDescent="0.25">
      <c r="A55" s="37" t="s">
        <v>63</v>
      </c>
      <c r="B55" s="38" t="s">
        <v>64</v>
      </c>
      <c r="C55" s="29">
        <v>2765534</v>
      </c>
      <c r="D55" s="29"/>
      <c r="E55" s="29"/>
      <c r="F55" s="29"/>
      <c r="G55" s="29"/>
      <c r="H55" s="30">
        <f>SUM(C55:E55)</f>
        <v>2765534</v>
      </c>
      <c r="I55" s="31" t="s">
        <v>118</v>
      </c>
      <c r="J55" s="29">
        <v>1500000</v>
      </c>
      <c r="K55" s="82" t="s">
        <v>138</v>
      </c>
      <c r="L55" s="29">
        <v>1500000</v>
      </c>
      <c r="M55" s="82" t="s">
        <v>138</v>
      </c>
    </row>
    <row r="56" spans="1:13" s="11" customFormat="1" ht="12.75" customHeight="1" x14ac:dyDescent="0.25">
      <c r="A56" s="37" t="s">
        <v>65</v>
      </c>
      <c r="B56" s="38" t="s">
        <v>66</v>
      </c>
      <c r="C56" s="29">
        <v>2500000</v>
      </c>
      <c r="D56" s="29">
        <v>300000</v>
      </c>
      <c r="E56" s="29"/>
      <c r="F56" s="29">
        <v>379062</v>
      </c>
      <c r="G56" s="29"/>
      <c r="H56" s="30">
        <f>SUM(C56:G56)</f>
        <v>3179062</v>
      </c>
      <c r="I56" s="31"/>
      <c r="J56" s="29">
        <v>2500000</v>
      </c>
      <c r="K56" s="29">
        <v>250000</v>
      </c>
      <c r="L56" s="29">
        <v>2500000</v>
      </c>
      <c r="M56" s="29">
        <v>250000</v>
      </c>
    </row>
    <row r="57" spans="1:13" ht="12.75" customHeight="1" x14ac:dyDescent="0.25">
      <c r="A57" s="32">
        <v>426</v>
      </c>
      <c r="B57" s="33" t="s">
        <v>67</v>
      </c>
      <c r="C57" s="26">
        <f>SUM(C58:C65)</f>
        <v>80090100</v>
      </c>
      <c r="D57" s="26">
        <f t="shared" ref="D57:E57" si="13">SUM(D58:D65)</f>
        <v>25203900</v>
      </c>
      <c r="E57" s="26">
        <f t="shared" si="13"/>
        <v>150000</v>
      </c>
      <c r="F57" s="26">
        <v>2648384</v>
      </c>
      <c r="G57" s="26">
        <v>215687</v>
      </c>
      <c r="H57" s="26">
        <f>SUM(C57:G57)</f>
        <v>108308071</v>
      </c>
      <c r="I57" s="22"/>
      <c r="J57" s="90">
        <f>SUM(J58:J65)</f>
        <v>79496100</v>
      </c>
      <c r="K57" s="86">
        <f>SUM(K58:K65)</f>
        <v>25353900</v>
      </c>
      <c r="L57" s="86">
        <f>SUM(L58:L65)</f>
        <v>79496100</v>
      </c>
      <c r="M57" s="86">
        <f>SUM(M58:M65)</f>
        <v>25353900</v>
      </c>
    </row>
    <row r="58" spans="1:13" s="11" customFormat="1" ht="12.75" customHeight="1" x14ac:dyDescent="0.25">
      <c r="A58" s="37" t="s">
        <v>68</v>
      </c>
      <c r="B58" s="38" t="s">
        <v>69</v>
      </c>
      <c r="C58" s="29">
        <v>2900000</v>
      </c>
      <c r="D58" s="29"/>
      <c r="E58" s="29"/>
      <c r="F58" s="29">
        <v>1199264</v>
      </c>
      <c r="G58" s="29"/>
      <c r="H58" s="30">
        <f>SUM(C58:G58)</f>
        <v>4099264</v>
      </c>
      <c r="I58" s="31"/>
      <c r="J58" s="91">
        <v>2900000</v>
      </c>
      <c r="K58" s="82" t="s">
        <v>138</v>
      </c>
      <c r="L58" s="29">
        <v>2900000</v>
      </c>
      <c r="M58" s="82" t="s">
        <v>138</v>
      </c>
    </row>
    <row r="59" spans="1:13" s="11" customFormat="1" ht="12.75" customHeight="1" x14ac:dyDescent="0.25">
      <c r="A59" s="37" t="s">
        <v>70</v>
      </c>
      <c r="B59" s="38" t="s">
        <v>71</v>
      </c>
      <c r="C59" s="29">
        <v>600000</v>
      </c>
      <c r="D59" s="29"/>
      <c r="E59" s="29"/>
      <c r="F59" s="29"/>
      <c r="G59" s="29"/>
      <c r="H59" s="30">
        <f t="shared" ref="H59:H64" si="14">SUM(C59:E59)</f>
        <v>600000</v>
      </c>
      <c r="I59" s="31"/>
      <c r="J59" s="91">
        <v>600000</v>
      </c>
      <c r="K59" s="82" t="s">
        <v>138</v>
      </c>
      <c r="L59" s="29">
        <v>600000</v>
      </c>
      <c r="M59" s="82" t="s">
        <v>138</v>
      </c>
    </row>
    <row r="60" spans="1:13" s="11" customFormat="1" ht="12.75" customHeight="1" x14ac:dyDescent="0.25">
      <c r="A60" s="37" t="s">
        <v>72</v>
      </c>
      <c r="B60" s="38" t="s">
        <v>73</v>
      </c>
      <c r="C60" s="29">
        <v>1500000</v>
      </c>
      <c r="D60" s="29"/>
      <c r="E60" s="29"/>
      <c r="F60" s="29"/>
      <c r="G60" s="29"/>
      <c r="H60" s="30">
        <f t="shared" si="14"/>
        <v>1500000</v>
      </c>
      <c r="I60" s="31"/>
      <c r="J60" s="91">
        <v>1500000</v>
      </c>
      <c r="K60" s="82" t="s">
        <v>138</v>
      </c>
      <c r="L60" s="29">
        <v>1500000</v>
      </c>
      <c r="M60" s="82" t="s">
        <v>138</v>
      </c>
    </row>
    <row r="61" spans="1:13" s="11" customFormat="1" ht="12.75" customHeight="1" x14ac:dyDescent="0.25">
      <c r="A61" s="37" t="s">
        <v>74</v>
      </c>
      <c r="B61" s="38" t="s">
        <v>75</v>
      </c>
      <c r="C61" s="29">
        <v>1200000</v>
      </c>
      <c r="D61" s="29"/>
      <c r="E61" s="29"/>
      <c r="F61" s="29"/>
      <c r="G61" s="29"/>
      <c r="H61" s="30">
        <f t="shared" si="14"/>
        <v>1200000</v>
      </c>
      <c r="I61" s="31"/>
      <c r="J61" s="91">
        <v>1200000</v>
      </c>
      <c r="K61" s="82" t="s">
        <v>138</v>
      </c>
      <c r="L61" s="29">
        <v>1200000</v>
      </c>
      <c r="M61" s="82" t="s">
        <v>138</v>
      </c>
    </row>
    <row r="62" spans="1:13" s="11" customFormat="1" ht="12.75" customHeight="1" x14ac:dyDescent="0.25">
      <c r="A62" s="37" t="s">
        <v>76</v>
      </c>
      <c r="B62" s="38" t="s">
        <v>77</v>
      </c>
      <c r="C62" s="29">
        <v>67796100</v>
      </c>
      <c r="D62" s="29">
        <v>25203900</v>
      </c>
      <c r="E62" s="29"/>
      <c r="F62" s="29"/>
      <c r="G62" s="29"/>
      <c r="H62" s="30">
        <f t="shared" si="14"/>
        <v>93000000</v>
      </c>
      <c r="I62" s="31"/>
      <c r="J62" s="91">
        <v>67796100</v>
      </c>
      <c r="K62" s="29">
        <v>25203900</v>
      </c>
      <c r="L62" s="29">
        <v>67796100</v>
      </c>
      <c r="M62" s="29">
        <v>25203900</v>
      </c>
    </row>
    <row r="63" spans="1:13" s="11" customFormat="1" ht="12.75" customHeight="1" x14ac:dyDescent="0.25">
      <c r="A63" s="37" t="s">
        <v>78</v>
      </c>
      <c r="B63" s="38" t="s">
        <v>79</v>
      </c>
      <c r="C63" s="29">
        <v>3094000</v>
      </c>
      <c r="D63" s="29"/>
      <c r="E63" s="29">
        <v>150000</v>
      </c>
      <c r="F63" s="29">
        <v>1149120</v>
      </c>
      <c r="G63" s="29"/>
      <c r="H63" s="30">
        <f>SUM(C63:G63)</f>
        <v>4393120</v>
      </c>
      <c r="I63" s="31"/>
      <c r="J63" s="91">
        <v>2500000</v>
      </c>
      <c r="K63" s="82" t="s">
        <v>138</v>
      </c>
      <c r="L63" s="29">
        <v>2500000</v>
      </c>
      <c r="M63" s="82" t="s">
        <v>138</v>
      </c>
    </row>
    <row r="64" spans="1:13" s="11" customFormat="1" ht="12.75" hidden="1" customHeight="1" x14ac:dyDescent="0.25">
      <c r="A64" s="37" t="s">
        <v>78</v>
      </c>
      <c r="B64" s="38" t="s">
        <v>131</v>
      </c>
      <c r="C64" s="29"/>
      <c r="D64" s="29"/>
      <c r="E64" s="29"/>
      <c r="F64" s="29"/>
      <c r="G64" s="29"/>
      <c r="H64" s="30">
        <f t="shared" si="14"/>
        <v>0</v>
      </c>
      <c r="I64" s="31"/>
      <c r="J64" s="91"/>
      <c r="K64" s="82"/>
      <c r="L64" s="82"/>
      <c r="M64" s="82"/>
    </row>
    <row r="65" spans="1:13" s="11" customFormat="1" ht="12.75" customHeight="1" x14ac:dyDescent="0.25">
      <c r="A65" s="37" t="s">
        <v>80</v>
      </c>
      <c r="B65" s="38" t="s">
        <v>81</v>
      </c>
      <c r="C65" s="29">
        <v>3000000</v>
      </c>
      <c r="D65" s="29"/>
      <c r="E65" s="29">
        <v>0</v>
      </c>
      <c r="F65" s="29">
        <v>300000</v>
      </c>
      <c r="G65" s="29">
        <v>215687</v>
      </c>
      <c r="H65" s="30">
        <f>SUM(C65:G65)</f>
        <v>3515687</v>
      </c>
      <c r="I65" s="31"/>
      <c r="J65" s="91">
        <v>3000000</v>
      </c>
      <c r="K65" s="29">
        <v>150000</v>
      </c>
      <c r="L65" s="29">
        <v>3000000</v>
      </c>
      <c r="M65" s="29">
        <v>150000</v>
      </c>
    </row>
    <row r="66" spans="1:13" ht="12.75" customHeight="1" x14ac:dyDescent="0.25">
      <c r="A66" s="32" t="s">
        <v>144</v>
      </c>
      <c r="B66" s="33" t="s">
        <v>82</v>
      </c>
      <c r="C66" s="26">
        <f>SUM(C67:C67)</f>
        <v>0</v>
      </c>
      <c r="D66" s="26">
        <f>SUM(D67:D67)</f>
        <v>0</v>
      </c>
      <c r="E66" s="26">
        <f>SUM(E67:E67)</f>
        <v>80000</v>
      </c>
      <c r="F66" s="26">
        <v>0</v>
      </c>
      <c r="G66" s="26">
        <v>0</v>
      </c>
      <c r="H66" s="26">
        <f>SUM(H67:H67)</f>
        <v>80000</v>
      </c>
      <c r="I66" s="22"/>
      <c r="J66" s="90">
        <v>0</v>
      </c>
      <c r="K66" s="86">
        <f>SUM(K67)</f>
        <v>80000</v>
      </c>
      <c r="L66" s="81">
        <v>0</v>
      </c>
      <c r="M66" s="86">
        <f>SUM(M67)</f>
        <v>80000</v>
      </c>
    </row>
    <row r="67" spans="1:13" s="11" customFormat="1" ht="12.75" customHeight="1" x14ac:dyDescent="0.25">
      <c r="A67" s="37" t="s">
        <v>145</v>
      </c>
      <c r="B67" s="38" t="s">
        <v>146</v>
      </c>
      <c r="C67" s="29"/>
      <c r="D67" s="29"/>
      <c r="E67" s="29">
        <v>80000</v>
      </c>
      <c r="F67" s="29"/>
      <c r="G67" s="29"/>
      <c r="H67" s="30">
        <f>SUM(C67:E67)</f>
        <v>80000</v>
      </c>
      <c r="I67" s="31"/>
      <c r="J67" s="91">
        <v>0</v>
      </c>
      <c r="K67" s="29">
        <v>80000</v>
      </c>
      <c r="L67" s="82">
        <v>0</v>
      </c>
      <c r="M67" s="29">
        <v>80000</v>
      </c>
    </row>
    <row r="68" spans="1:13" ht="12.75" customHeight="1" x14ac:dyDescent="0.25">
      <c r="A68" s="32">
        <v>482</v>
      </c>
      <c r="B68" s="33" t="s">
        <v>83</v>
      </c>
      <c r="C68" s="26">
        <f>SUM(C69:C71)</f>
        <v>7950000</v>
      </c>
      <c r="D68" s="26">
        <f>SUM(D69:D70)</f>
        <v>200000</v>
      </c>
      <c r="E68" s="26">
        <f>SUM(E69:E70)</f>
        <v>0</v>
      </c>
      <c r="F68" s="26">
        <v>0</v>
      </c>
      <c r="G68" s="26">
        <v>0</v>
      </c>
      <c r="H68" s="27">
        <f>SUM(H69:H71)</f>
        <v>8150000</v>
      </c>
      <c r="I68" s="22"/>
      <c r="J68" s="90">
        <f>SUM(J69:J71)</f>
        <v>7950000</v>
      </c>
      <c r="K68" s="81">
        <v>0</v>
      </c>
      <c r="L68" s="86">
        <f>SUM(L69:L71)</f>
        <v>7950000</v>
      </c>
      <c r="M68" s="86">
        <f>SUM(M69:M71)</f>
        <v>0</v>
      </c>
    </row>
    <row r="69" spans="1:13" s="11" customFormat="1" ht="12.75" customHeight="1" x14ac:dyDescent="0.25">
      <c r="A69" s="37" t="s">
        <v>84</v>
      </c>
      <c r="B69" s="38" t="s">
        <v>85</v>
      </c>
      <c r="C69" s="29">
        <v>150000</v>
      </c>
      <c r="D69" s="29"/>
      <c r="E69" s="29"/>
      <c r="F69" s="29"/>
      <c r="G69" s="29"/>
      <c r="H69" s="30">
        <f>SUM(C69:E69)</f>
        <v>150000</v>
      </c>
      <c r="I69" s="31"/>
      <c r="J69" s="29">
        <v>150000</v>
      </c>
      <c r="K69" s="82" t="s">
        <v>138</v>
      </c>
      <c r="L69" s="29">
        <v>150000</v>
      </c>
      <c r="M69" s="82" t="s">
        <v>138</v>
      </c>
    </row>
    <row r="70" spans="1:13" s="11" customFormat="1" ht="12.75" customHeight="1" x14ac:dyDescent="0.25">
      <c r="A70" s="37" t="s">
        <v>86</v>
      </c>
      <c r="B70" s="38" t="s">
        <v>87</v>
      </c>
      <c r="C70" s="29">
        <v>500000</v>
      </c>
      <c r="D70" s="29">
        <v>200000</v>
      </c>
      <c r="E70" s="29"/>
      <c r="F70" s="29"/>
      <c r="G70" s="29"/>
      <c r="H70" s="30">
        <f>SUM(C70:E70)</f>
        <v>700000</v>
      </c>
      <c r="I70" s="31"/>
      <c r="J70" s="29">
        <v>500000</v>
      </c>
      <c r="K70" s="82">
        <v>0</v>
      </c>
      <c r="L70" s="29">
        <v>500000</v>
      </c>
      <c r="M70" s="29">
        <v>0</v>
      </c>
    </row>
    <row r="71" spans="1:13" s="11" customFormat="1" ht="12.75" customHeight="1" x14ac:dyDescent="0.25">
      <c r="A71" s="37" t="s">
        <v>141</v>
      </c>
      <c r="B71" s="38" t="s">
        <v>142</v>
      </c>
      <c r="C71" s="29">
        <v>7300000</v>
      </c>
      <c r="D71" s="29"/>
      <c r="E71" s="29"/>
      <c r="F71" s="29"/>
      <c r="G71" s="29"/>
      <c r="H71" s="30">
        <f>SUM(C71:E71)</f>
        <v>7300000</v>
      </c>
      <c r="I71" s="31"/>
      <c r="J71" s="91">
        <v>7300000</v>
      </c>
      <c r="K71" s="82"/>
      <c r="L71" s="29">
        <v>7300000</v>
      </c>
      <c r="M71" s="82"/>
    </row>
    <row r="72" spans="1:13" ht="12.75" customHeight="1" x14ac:dyDescent="0.25">
      <c r="A72" s="32" t="s">
        <v>88</v>
      </c>
      <c r="B72" s="33" t="s">
        <v>89</v>
      </c>
      <c r="C72" s="26">
        <f>SUM(C73)</f>
        <v>369627</v>
      </c>
      <c r="D72" s="26">
        <f t="shared" ref="D72:E72" si="15">SUM(D73)</f>
        <v>0</v>
      </c>
      <c r="E72" s="26">
        <f t="shared" si="15"/>
        <v>0</v>
      </c>
      <c r="F72" s="26">
        <v>0</v>
      </c>
      <c r="G72" s="26">
        <v>0</v>
      </c>
      <c r="H72" s="27">
        <f>SUM(H73:H73)</f>
        <v>369627</v>
      </c>
      <c r="I72" s="22"/>
      <c r="J72" s="90">
        <v>120000</v>
      </c>
      <c r="K72" s="81">
        <v>0</v>
      </c>
      <c r="L72" s="86">
        <f>SUM(L73)</f>
        <v>100000</v>
      </c>
      <c r="M72" s="81" t="s">
        <v>138</v>
      </c>
    </row>
    <row r="73" spans="1:13" s="11" customFormat="1" ht="12.75" customHeight="1" x14ac:dyDescent="0.25">
      <c r="A73" s="37" t="s">
        <v>90</v>
      </c>
      <c r="B73" s="38" t="s">
        <v>89</v>
      </c>
      <c r="C73" s="29">
        <v>369627</v>
      </c>
      <c r="D73" s="29"/>
      <c r="E73" s="29"/>
      <c r="F73" s="29"/>
      <c r="G73" s="29"/>
      <c r="H73" s="30">
        <f>SUM(C73:E73)</f>
        <v>369627</v>
      </c>
      <c r="I73" s="31" t="s">
        <v>119</v>
      </c>
      <c r="J73" s="91" t="s">
        <v>143</v>
      </c>
      <c r="K73" s="82" t="s">
        <v>138</v>
      </c>
      <c r="L73" s="29">
        <v>100000</v>
      </c>
      <c r="M73" s="82" t="s">
        <v>138</v>
      </c>
    </row>
    <row r="74" spans="1:13" s="12" customFormat="1" ht="12.75" customHeight="1" x14ac:dyDescent="0.25">
      <c r="A74" s="40" t="s">
        <v>120</v>
      </c>
      <c r="B74" s="41" t="s">
        <v>121</v>
      </c>
      <c r="C74" s="42">
        <f>SUM(C75:C76)</f>
        <v>0</v>
      </c>
      <c r="D74" s="42">
        <f>SUM(D75:D75)</f>
        <v>0</v>
      </c>
      <c r="E74" s="42">
        <f>SUM(E75:E75)</f>
        <v>0</v>
      </c>
      <c r="F74" s="42">
        <v>0</v>
      </c>
      <c r="G74" s="42">
        <v>0</v>
      </c>
      <c r="H74" s="27">
        <f>SUM(H75:H76)</f>
        <v>0</v>
      </c>
      <c r="I74" s="43"/>
      <c r="J74" s="92"/>
      <c r="K74" s="83" t="s">
        <v>138</v>
      </c>
      <c r="L74" s="83" t="s">
        <v>138</v>
      </c>
      <c r="M74" s="83" t="s">
        <v>138</v>
      </c>
    </row>
    <row r="75" spans="1:13" s="11" customFormat="1" ht="12.75" customHeight="1" x14ac:dyDescent="0.25">
      <c r="A75" s="37" t="s">
        <v>98</v>
      </c>
      <c r="B75" s="38" t="s">
        <v>122</v>
      </c>
      <c r="C75" s="29"/>
      <c r="D75" s="29">
        <v>0</v>
      </c>
      <c r="E75" s="29"/>
      <c r="F75" s="29"/>
      <c r="G75" s="29"/>
      <c r="H75" s="29">
        <f>SUM(C75:E75)</f>
        <v>0</v>
      </c>
      <c r="I75" s="29">
        <v>14700413</v>
      </c>
      <c r="J75" s="91"/>
      <c r="K75" s="82"/>
      <c r="L75" s="82"/>
      <c r="M75" s="82"/>
    </row>
    <row r="76" spans="1:13" s="11" customFormat="1" ht="12.75" customHeight="1" x14ac:dyDescent="0.25">
      <c r="A76" s="37" t="s">
        <v>100</v>
      </c>
      <c r="B76" s="38" t="s">
        <v>101</v>
      </c>
      <c r="C76" s="29">
        <v>0</v>
      </c>
      <c r="D76" s="29">
        <v>0</v>
      </c>
      <c r="E76" s="29"/>
      <c r="F76" s="29"/>
      <c r="G76" s="29"/>
      <c r="H76" s="29">
        <f>SUM(C76:E76)</f>
        <v>0</v>
      </c>
      <c r="I76" s="31"/>
      <c r="J76" s="91"/>
      <c r="K76" s="82"/>
      <c r="L76" s="82"/>
      <c r="M76" s="82"/>
    </row>
    <row r="77" spans="1:13" s="12" customFormat="1" ht="12.75" customHeight="1" x14ac:dyDescent="0.25">
      <c r="A77" s="40" t="s">
        <v>123</v>
      </c>
      <c r="B77" s="41" t="s">
        <v>102</v>
      </c>
      <c r="C77" s="42">
        <f>SUM(C78)</f>
        <v>0</v>
      </c>
      <c r="D77" s="42">
        <f>SUM(D78)</f>
        <v>0</v>
      </c>
      <c r="E77" s="42">
        <f t="shared" ref="E77" si="16">SUM(E78)</f>
        <v>0</v>
      </c>
      <c r="F77" s="42">
        <v>4050000</v>
      </c>
      <c r="G77" s="42">
        <v>0</v>
      </c>
      <c r="H77" s="78">
        <f>SUM(C77:G77)</f>
        <v>4050000</v>
      </c>
      <c r="I77" s="43"/>
      <c r="J77" s="92"/>
      <c r="K77" s="83"/>
      <c r="L77" s="83"/>
      <c r="M77" s="83"/>
    </row>
    <row r="78" spans="1:13" s="11" customFormat="1" ht="12.75" customHeight="1" x14ac:dyDescent="0.25">
      <c r="A78" s="37" t="s">
        <v>105</v>
      </c>
      <c r="B78" s="38" t="s">
        <v>124</v>
      </c>
      <c r="C78" s="29">
        <v>0</v>
      </c>
      <c r="D78" s="29">
        <v>0</v>
      </c>
      <c r="E78" s="29">
        <v>0</v>
      </c>
      <c r="F78" s="29">
        <v>3850000</v>
      </c>
      <c r="G78" s="29"/>
      <c r="H78" s="29">
        <f>SUM(C78:F78)</f>
        <v>3850000</v>
      </c>
      <c r="I78" s="31"/>
      <c r="J78" s="91"/>
      <c r="K78" s="82"/>
      <c r="L78" s="82"/>
      <c r="M78" s="82"/>
    </row>
    <row r="79" spans="1:13" s="11" customFormat="1" ht="12.75" customHeight="1" x14ac:dyDescent="0.25">
      <c r="A79" s="37" t="s">
        <v>107</v>
      </c>
      <c r="B79" s="38" t="s">
        <v>108</v>
      </c>
      <c r="C79" s="29"/>
      <c r="D79" s="29"/>
      <c r="E79" s="29"/>
      <c r="F79" s="29"/>
      <c r="G79" s="29"/>
      <c r="H79" s="29">
        <f>SUM(C79:E79)</f>
        <v>0</v>
      </c>
      <c r="I79" s="31"/>
      <c r="J79" s="91"/>
      <c r="K79" s="82"/>
      <c r="L79" s="82"/>
      <c r="M79" s="82"/>
    </row>
    <row r="80" spans="1:13" s="11" customFormat="1" ht="12.75" customHeight="1" x14ac:dyDescent="0.25">
      <c r="A80" s="37" t="s">
        <v>148</v>
      </c>
      <c r="B80" s="38" t="s">
        <v>149</v>
      </c>
      <c r="C80" s="29"/>
      <c r="D80" s="29"/>
      <c r="E80" s="29"/>
      <c r="F80" s="29">
        <v>200000</v>
      </c>
      <c r="G80" s="29"/>
      <c r="H80" s="29"/>
      <c r="I80" s="31"/>
      <c r="J80" s="91"/>
      <c r="K80" s="82"/>
      <c r="L80" s="82"/>
      <c r="M80" s="82"/>
    </row>
    <row r="81" spans="1:13" ht="12.75" customHeight="1" x14ac:dyDescent="0.25">
      <c r="A81" s="44"/>
      <c r="B81" s="45"/>
      <c r="C81" s="42">
        <f>SUM(C16,C18,C22,C25,C29,C31,C33,C40,C43,C51,C54,C57,C66,C68,C72,C74,C77)</f>
        <v>630513644</v>
      </c>
      <c r="D81" s="42">
        <f>SUM(D16,D18,D22,D25,D29,D31,D33,D40,D43,D51,D54,D57,D66,D68,D72,D74,D77)</f>
        <v>52900000</v>
      </c>
      <c r="E81" s="42">
        <f>SUM(E16,E18,E22,E25,E29,E31,E33,E40,E43,E51,E54,E57,E66,E68,E72,E74,E77)</f>
        <v>3200000</v>
      </c>
      <c r="F81" s="42">
        <v>8927446</v>
      </c>
      <c r="G81" s="42">
        <v>215687</v>
      </c>
      <c r="H81" s="42">
        <f>SUM(H16,H18,H22,H25,H29,H31,H33,H40,H43,H51,H54,H57,H66,H68,H72,H74,H77)</f>
        <v>695756777</v>
      </c>
      <c r="I81" s="22"/>
      <c r="J81" s="90">
        <f>SUM(J16,J18,J22,J25,J29,J31,J33,J40,J43,J51,J54,J57,J66,J68,J72,J74,J77)</f>
        <v>627370407</v>
      </c>
      <c r="K81" s="86">
        <f>SUM(K16,K18,K22,K25,K29,K31,K33,K40,K43,K51,K54,K57,K66,K68,K72,K74,K77)</f>
        <v>55050000</v>
      </c>
      <c r="L81" s="86">
        <f>SUM(L16,L18,L22,L25,L29,L31,L33,L40,L43,L51,L54,L57,L66,L68,L72,L74,L77)</f>
        <v>632376835</v>
      </c>
      <c r="M81" s="86">
        <f>SUM(M16,M18,M22,M25,M29,M31,M33,M40,M43,M51,M54,M57,M66,M68,M72,M74,M77)</f>
        <v>55050000</v>
      </c>
    </row>
    <row r="82" spans="1:13" ht="12.75" customHeight="1" x14ac:dyDescent="0.25">
      <c r="A82" s="73"/>
      <c r="B82" s="74"/>
      <c r="C82" s="75"/>
      <c r="D82" s="75"/>
      <c r="E82" s="75"/>
      <c r="F82" s="75"/>
      <c r="G82" s="75"/>
      <c r="H82" s="76"/>
      <c r="I82" s="77"/>
      <c r="J82" s="72"/>
      <c r="K82" s="72"/>
      <c r="L82" s="72"/>
      <c r="M82" s="72"/>
    </row>
    <row r="83" spans="1:13" x14ac:dyDescent="0.25">
      <c r="A83" s="1"/>
      <c r="B83" s="2"/>
      <c r="C83" s="3"/>
      <c r="D83" s="46"/>
      <c r="E83" s="46"/>
      <c r="F83" s="46"/>
      <c r="G83" s="46"/>
      <c r="H83" s="46"/>
    </row>
    <row r="84" spans="1:13" ht="24" customHeight="1" x14ac:dyDescent="0.25">
      <c r="A84" s="1"/>
      <c r="B84" s="2"/>
      <c r="C84" s="3"/>
      <c r="D84" s="3"/>
      <c r="E84" s="97" t="s">
        <v>91</v>
      </c>
      <c r="F84" s="97"/>
      <c r="G84" s="97"/>
      <c r="H84" s="97"/>
    </row>
    <row r="85" spans="1:13" x14ac:dyDescent="0.25">
      <c r="A85" s="1"/>
      <c r="B85" s="2"/>
      <c r="C85" s="3"/>
      <c r="D85" s="3"/>
      <c r="E85" s="98" t="s">
        <v>135</v>
      </c>
      <c r="F85" s="98"/>
      <c r="G85" s="98"/>
      <c r="H85" s="98"/>
    </row>
    <row r="86" spans="1:13" x14ac:dyDescent="0.25">
      <c r="A86" s="1"/>
      <c r="B86" s="2"/>
      <c r="C86" s="3"/>
      <c r="D86" s="46"/>
      <c r="E86" s="46"/>
      <c r="F86" s="46"/>
      <c r="G86" s="46"/>
      <c r="H86" s="79"/>
    </row>
    <row r="87" spans="1:13" ht="25.5" customHeight="1" x14ac:dyDescent="0.25">
      <c r="A87" s="1"/>
      <c r="B87" s="2"/>
      <c r="C87" s="3"/>
      <c r="D87" s="3"/>
    </row>
    <row r="88" spans="1:13" x14ac:dyDescent="0.25">
      <c r="A88" s="1"/>
      <c r="B88" s="2"/>
      <c r="C88" s="3"/>
      <c r="D88" s="3"/>
      <c r="E88" s="3"/>
      <c r="F88" s="3"/>
      <c r="G88" s="3"/>
      <c r="H88" s="4"/>
    </row>
    <row r="89" spans="1:13" ht="15" hidden="1" customHeight="1" x14ac:dyDescent="0.25">
      <c r="A89" s="5"/>
      <c r="B89" s="6"/>
      <c r="C89" s="7">
        <v>328174744</v>
      </c>
      <c r="D89" s="7">
        <v>23296416</v>
      </c>
      <c r="E89" s="7">
        <v>950000</v>
      </c>
      <c r="F89" s="7"/>
      <c r="G89" s="7"/>
      <c r="H89" s="4">
        <f>SUM(C89:E89)</f>
        <v>352421160</v>
      </c>
    </row>
    <row r="90" spans="1:13" ht="15" hidden="1" customHeight="1" x14ac:dyDescent="0.25">
      <c r="A90" s="5"/>
      <c r="B90" s="6" t="s">
        <v>94</v>
      </c>
      <c r="C90" s="7">
        <f>SUM(C81-C89)</f>
        <v>302338900</v>
      </c>
      <c r="D90" s="7">
        <f>SUM(D81-D89)</f>
        <v>29603584</v>
      </c>
      <c r="E90" s="7">
        <f>SUM(E81-E89)</f>
        <v>2250000</v>
      </c>
      <c r="F90" s="7"/>
      <c r="G90" s="7"/>
      <c r="H90" s="4">
        <f>SUM(C90:E90)</f>
        <v>334192484</v>
      </c>
    </row>
    <row r="91" spans="1:13" ht="15" hidden="1" customHeight="1" x14ac:dyDescent="0.25">
      <c r="A91" s="5"/>
      <c r="B91" s="6"/>
      <c r="C91" s="7">
        <v>75390753.340000004</v>
      </c>
      <c r="D91" s="7"/>
      <c r="E91" s="7"/>
      <c r="F91" s="7"/>
      <c r="G91" s="7"/>
      <c r="H91" s="4"/>
    </row>
    <row r="92" spans="1:13" ht="15" hidden="1" customHeight="1" x14ac:dyDescent="0.25">
      <c r="A92" s="5"/>
      <c r="B92" s="8">
        <v>0.2</v>
      </c>
      <c r="C92" s="9">
        <f>SUM(C81*B92)</f>
        <v>126102728.80000001</v>
      </c>
      <c r="D92" s="9"/>
      <c r="E92" s="85" t="s">
        <v>95</v>
      </c>
      <c r="F92" s="85"/>
      <c r="G92" s="85"/>
      <c r="H92" s="85"/>
    </row>
    <row r="93" spans="1:13" ht="15" hidden="1" customHeight="1" x14ac:dyDescent="0.25">
      <c r="A93" s="5"/>
      <c r="B93" s="8">
        <v>0.8</v>
      </c>
      <c r="C93" s="9">
        <f>SUM(C81*B93)</f>
        <v>504410915.20000005</v>
      </c>
      <c r="D93" s="9"/>
      <c r="E93" s="85" t="s">
        <v>96</v>
      </c>
      <c r="F93" s="85"/>
      <c r="G93" s="85"/>
      <c r="H93" s="85"/>
    </row>
    <row r="94" spans="1:13" ht="15" hidden="1" customHeight="1" x14ac:dyDescent="0.25">
      <c r="A94" s="5"/>
      <c r="B94" s="6"/>
      <c r="C94" s="7"/>
      <c r="D94" s="7"/>
      <c r="E94" s="7"/>
      <c r="F94" s="7"/>
      <c r="G94" s="7"/>
      <c r="H94" s="4"/>
    </row>
    <row r="95" spans="1:13" ht="15" hidden="1" customHeight="1" x14ac:dyDescent="0.25">
      <c r="A95" s="5"/>
      <c r="B95" s="6"/>
      <c r="C95" s="7"/>
      <c r="D95" s="7"/>
      <c r="E95" s="7"/>
      <c r="F95" s="7"/>
      <c r="G95" s="7"/>
      <c r="H95" s="4"/>
    </row>
    <row r="96" spans="1:13" ht="15" hidden="1" customHeight="1" x14ac:dyDescent="0.25">
      <c r="A96" s="5"/>
      <c r="B96" s="46"/>
      <c r="C96" s="46"/>
      <c r="D96" s="46"/>
      <c r="E96" s="46"/>
      <c r="F96" s="46"/>
      <c r="G96" s="46"/>
      <c r="H96" s="46"/>
    </row>
    <row r="97" spans="1:8" ht="15" hidden="1" customHeight="1" x14ac:dyDescent="0.25">
      <c r="A97" s="47">
        <v>511</v>
      </c>
      <c r="B97" s="48" t="s">
        <v>97</v>
      </c>
      <c r="C97" s="49">
        <f>SUM(C98:C99)</f>
        <v>2000000</v>
      </c>
      <c r="D97" s="50">
        <f t="shared" ref="D97:E97" si="17">SUM(D98:D99)</f>
        <v>0</v>
      </c>
      <c r="E97" s="51">
        <f t="shared" si="17"/>
        <v>0</v>
      </c>
      <c r="F97" s="51"/>
      <c r="G97" s="51"/>
      <c r="H97" s="50">
        <f t="shared" ref="H97:H103" si="18">SUM(C97:E97)</f>
        <v>2000000</v>
      </c>
    </row>
    <row r="98" spans="1:8" ht="15" hidden="1" customHeight="1" x14ac:dyDescent="0.25">
      <c r="A98" s="52" t="s">
        <v>98</v>
      </c>
      <c r="B98" s="53" t="s">
        <v>99</v>
      </c>
      <c r="C98" s="54"/>
      <c r="D98" s="55"/>
      <c r="E98" s="56"/>
      <c r="F98" s="56"/>
      <c r="G98" s="56"/>
      <c r="H98" s="57">
        <f t="shared" si="18"/>
        <v>0</v>
      </c>
    </row>
    <row r="99" spans="1:8" ht="15" hidden="1" customHeight="1" x14ac:dyDescent="0.25">
      <c r="A99" s="52" t="s">
        <v>100</v>
      </c>
      <c r="B99" s="53" t="s">
        <v>101</v>
      </c>
      <c r="C99" s="54">
        <v>2000000</v>
      </c>
      <c r="D99" s="55"/>
      <c r="E99" s="55"/>
      <c r="F99" s="55"/>
      <c r="G99" s="55"/>
      <c r="H99" s="57">
        <f t="shared" si="18"/>
        <v>2000000</v>
      </c>
    </row>
    <row r="100" spans="1:8" ht="15" hidden="1" customHeight="1" x14ac:dyDescent="0.25">
      <c r="A100" s="58">
        <v>512</v>
      </c>
      <c r="B100" s="59" t="s">
        <v>102</v>
      </c>
      <c r="C100" s="60">
        <f>SUM(C101:C103)</f>
        <v>5500000</v>
      </c>
      <c r="D100" s="26">
        <f>SUM(D101:D103)</f>
        <v>0</v>
      </c>
      <c r="E100" s="26">
        <f>SUM(E101:E103)</f>
        <v>0</v>
      </c>
      <c r="F100" s="26"/>
      <c r="G100" s="26"/>
      <c r="H100" s="26">
        <f t="shared" si="18"/>
        <v>5500000</v>
      </c>
    </row>
    <row r="101" spans="1:8" ht="15" hidden="1" customHeight="1" x14ac:dyDescent="0.25">
      <c r="A101" s="61" t="s">
        <v>103</v>
      </c>
      <c r="B101" s="62" t="s">
        <v>104</v>
      </c>
      <c r="C101" s="63"/>
      <c r="D101" s="29"/>
      <c r="E101" s="29"/>
      <c r="F101" s="29"/>
      <c r="G101" s="29"/>
      <c r="H101" s="30">
        <f t="shared" si="18"/>
        <v>0</v>
      </c>
    </row>
    <row r="102" spans="1:8" ht="15" hidden="1" customHeight="1" x14ac:dyDescent="0.25">
      <c r="A102" s="52" t="s">
        <v>105</v>
      </c>
      <c r="B102" s="53" t="s">
        <v>106</v>
      </c>
      <c r="C102" s="54">
        <v>5500000</v>
      </c>
      <c r="D102" s="55"/>
      <c r="E102" s="55"/>
      <c r="F102" s="55"/>
      <c r="G102" s="55"/>
      <c r="H102" s="57">
        <f t="shared" si="18"/>
        <v>5500000</v>
      </c>
    </row>
    <row r="103" spans="1:8" ht="15" hidden="1" customHeight="1" x14ac:dyDescent="0.25">
      <c r="A103" s="64" t="s">
        <v>107</v>
      </c>
      <c r="B103" s="65" t="s">
        <v>108</v>
      </c>
      <c r="C103" s="63"/>
      <c r="D103" s="29"/>
      <c r="E103" s="29"/>
      <c r="F103" s="29"/>
      <c r="G103" s="29"/>
      <c r="H103" s="30">
        <f t="shared" si="18"/>
        <v>0</v>
      </c>
    </row>
    <row r="104" spans="1:8" ht="15" hidden="1" customHeight="1" x14ac:dyDescent="0.25">
      <c r="A104" s="66"/>
      <c r="B104" s="67" t="s">
        <v>109</v>
      </c>
      <c r="C104" s="68">
        <f>SUM(C81,C97,C100)</f>
        <v>638013644</v>
      </c>
      <c r="D104" s="42">
        <f t="shared" ref="D104:H104" si="19">SUM(D81,D97,D100)</f>
        <v>52900000</v>
      </c>
      <c r="E104" s="42">
        <f t="shared" si="19"/>
        <v>3200000</v>
      </c>
      <c r="F104" s="42"/>
      <c r="G104" s="42"/>
      <c r="H104" s="42">
        <f t="shared" si="19"/>
        <v>703256777</v>
      </c>
    </row>
    <row r="105" spans="1:8" ht="15" hidden="1" customHeight="1" x14ac:dyDescent="0.25">
      <c r="A105" s="69"/>
      <c r="B105" s="70"/>
      <c r="C105" s="3"/>
      <c r="D105" s="3"/>
      <c r="E105" s="3"/>
      <c r="F105" s="3"/>
      <c r="G105" s="3"/>
      <c r="H105" s="4"/>
    </row>
    <row r="106" spans="1:8" ht="45" hidden="1" customHeight="1" x14ac:dyDescent="0.25">
      <c r="A106" s="69"/>
      <c r="B106" s="70"/>
      <c r="C106" s="3"/>
      <c r="D106" s="3"/>
      <c r="E106" s="79" t="s">
        <v>91</v>
      </c>
      <c r="F106" s="95"/>
      <c r="G106" s="95"/>
      <c r="H106" s="4"/>
    </row>
    <row r="107" spans="1:8" ht="15" hidden="1" customHeight="1" x14ac:dyDescent="0.25">
      <c r="A107" s="69"/>
      <c r="B107" s="70"/>
      <c r="C107" s="3"/>
      <c r="D107" s="3"/>
      <c r="E107" s="79" t="s">
        <v>92</v>
      </c>
      <c r="F107" s="95"/>
      <c r="G107" s="95"/>
      <c r="H107" s="4"/>
    </row>
    <row r="108" spans="1:8" ht="15" hidden="1" customHeight="1" x14ac:dyDescent="0.25">
      <c r="A108" s="69"/>
      <c r="B108" s="70"/>
      <c r="C108" s="3">
        <v>75390753</v>
      </c>
      <c r="D108" s="84" t="s">
        <v>93</v>
      </c>
      <c r="E108" s="84"/>
      <c r="F108" s="84"/>
      <c r="G108" s="84"/>
      <c r="H108" s="84"/>
    </row>
    <row r="109" spans="1:8" ht="15" hidden="1" customHeight="1" x14ac:dyDescent="0.25">
      <c r="A109" s="69"/>
      <c r="B109" s="71"/>
      <c r="C109" s="72"/>
      <c r="D109" s="72" t="s">
        <v>110</v>
      </c>
      <c r="E109" s="72"/>
      <c r="F109" s="72"/>
      <c r="G109" s="72"/>
      <c r="H109" s="72"/>
    </row>
    <row r="110" spans="1:8" ht="15" hidden="1" customHeight="1" x14ac:dyDescent="0.25">
      <c r="A110" s="69"/>
      <c r="B110" s="8">
        <v>0.2</v>
      </c>
      <c r="C110" s="9">
        <f>SUM(C81*B110)</f>
        <v>126102728.80000001</v>
      </c>
      <c r="D110" s="9"/>
      <c r="E110" s="85" t="s">
        <v>95</v>
      </c>
      <c r="F110" s="85"/>
      <c r="G110" s="85"/>
      <c r="H110" s="85"/>
    </row>
    <row r="111" spans="1:8" ht="15" hidden="1" customHeight="1" x14ac:dyDescent="0.25">
      <c r="A111" s="69"/>
      <c r="B111" s="8">
        <v>0.8</v>
      </c>
      <c r="C111" s="9">
        <f>SUM(C89*B111)</f>
        <v>262539795.20000002</v>
      </c>
      <c r="D111" s="9"/>
      <c r="E111" s="85" t="s">
        <v>96</v>
      </c>
      <c r="F111" s="85"/>
      <c r="G111" s="85"/>
      <c r="H111" s="85"/>
    </row>
    <row r="112" spans="1:8" ht="15" hidden="1" customHeight="1" x14ac:dyDescent="0.25">
      <c r="A112" s="69"/>
      <c r="B112" s="70"/>
      <c r="C112" s="3"/>
      <c r="D112" s="3"/>
      <c r="E112" s="3"/>
      <c r="F112" s="3"/>
      <c r="G112" s="3"/>
      <c r="H112" s="4"/>
    </row>
    <row r="113" ht="15" hidden="1" customHeight="1" x14ac:dyDescent="0.25"/>
  </sheetData>
  <mergeCells count="5">
    <mergeCell ref="H6:I6"/>
    <mergeCell ref="E84:H84"/>
    <mergeCell ref="E85:H85"/>
    <mergeCell ref="A7:M7"/>
    <mergeCell ref="A9:M12"/>
  </mergeCells>
  <conditionalFormatting sqref="J58:J65">
    <cfRule type="containsText" dxfId="0" priority="1" operator="containsText" text="2,900,000.00">
      <formula>NOT(ISERROR(SEARCH("2,900,000.00",J58)))</formula>
    </cfRule>
  </conditionalFormatting>
  <pageMargins left="0.25" right="0.25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2026-08-03T10:22:40Z</dcterms:modified>
</cp:coreProperties>
</file>